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75" windowHeight="4620" activeTab="0"/>
  </bookViews>
  <sheets>
    <sheet name="BS" sheetId="1" r:id="rId1"/>
    <sheet name="IS" sheetId="2" r:id="rId2"/>
    <sheet name="CF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<sst xmlns="http://schemas.openxmlformats.org/spreadsheetml/2006/main" count="195" uniqueCount="150">
  <si>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</si>
  <si>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</si>
  <si>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</si>
  <si>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</si>
  <si>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For The 3rd Quarter Ended 30 September 2004</t>
  </si>
  <si>
    <t>(The figures have not been audited)</t>
  </si>
  <si>
    <t>CONDENSED CONSOLIDATED BALANCE SHEET</t>
  </si>
  <si>
    <t>As At End</t>
  </si>
  <si>
    <t>As At Preceding</t>
  </si>
  <si>
    <t>of Current</t>
  </si>
  <si>
    <t>Financial</t>
  </si>
  <si>
    <t>Quarter</t>
  </si>
  <si>
    <t>Year Ended</t>
  </si>
  <si>
    <t>RM '000</t>
  </si>
  <si>
    <t>ASSETS</t>
  </si>
  <si>
    <t>Property, plant and equipment</t>
  </si>
  <si>
    <t>Investment property</t>
  </si>
  <si>
    <t>Investment in subsidiary companies</t>
  </si>
  <si>
    <t>Investment in associated companies</t>
  </si>
  <si>
    <t>Other investments</t>
  </si>
  <si>
    <t>Trade and other receivables</t>
  </si>
  <si>
    <t>Amounts owing by associated company</t>
  </si>
  <si>
    <t>Current tax asset</t>
  </si>
  <si>
    <t>Deferred tax assets</t>
  </si>
  <si>
    <t>Marketable securities</t>
  </si>
  <si>
    <t>Deposits</t>
  </si>
  <si>
    <t>Cash and bank balances</t>
  </si>
  <si>
    <t>Total assets</t>
  </si>
  <si>
    <t>LIABILITIES</t>
  </si>
  <si>
    <t>Provision for outstanding claim</t>
  </si>
  <si>
    <t>Trade and other payables</t>
  </si>
  <si>
    <t>Bank borrowings (unsecured)</t>
  </si>
  <si>
    <t>Deferred tax liability</t>
  </si>
  <si>
    <t>Amount owing to associated company</t>
  </si>
  <si>
    <t>Current tax liability</t>
  </si>
  <si>
    <t>Provision for taxation</t>
  </si>
  <si>
    <t>Unearned premium reserves</t>
  </si>
  <si>
    <t>Total liabilities</t>
  </si>
  <si>
    <t>SHAREHOLDERS' EQUITY</t>
  </si>
  <si>
    <t>Share capital</t>
  </si>
  <si>
    <t>Share premium</t>
  </si>
  <si>
    <t>Exchange fluctuation reserve</t>
  </si>
  <si>
    <t>Unappropriated profit</t>
  </si>
  <si>
    <t>Dividend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</si>
  <si>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</si>
  <si>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</si>
  <si>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</si>
  <si>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</si>
  <si>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</si>
  <si>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</si>
  <si>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 </t>
  </si>
  <si>
    <t xml:space="preserve">Current </t>
  </si>
  <si>
    <t>Preceding Year</t>
  </si>
  <si>
    <t>Current</t>
  </si>
  <si>
    <t>Year</t>
  </si>
  <si>
    <t xml:space="preserve">Corresponding </t>
  </si>
  <si>
    <t xml:space="preserve"> 3rd Quarter</t>
  </si>
  <si>
    <t>3rd Quarter</t>
  </si>
  <si>
    <t>To date</t>
  </si>
  <si>
    <t>Period</t>
  </si>
  <si>
    <t>Operating revenues</t>
  </si>
  <si>
    <t>Operating costs applicable to operating revenues</t>
  </si>
  <si>
    <t>Gross profit</t>
  </si>
  <si>
    <t>Other operating income</t>
  </si>
  <si>
    <t>Other operating expenses</t>
  </si>
  <si>
    <t>Profit /(loss) from operations</t>
  </si>
  <si>
    <t>Investment income (net)</t>
  </si>
  <si>
    <t>Share of profits less losses of associated companies</t>
  </si>
  <si>
    <t>Finance cost</t>
  </si>
  <si>
    <t>Profit before taxation</t>
  </si>
  <si>
    <t>Taxation</t>
  </si>
  <si>
    <t xml:space="preserve">  - Group</t>
  </si>
  <si>
    <t xml:space="preserve">  - Share of tax of associated companies</t>
  </si>
  <si>
    <t>Profit after taxation</t>
  </si>
  <si>
    <t>Minority interests</t>
  </si>
  <si>
    <t>Net profit for the year</t>
  </si>
  <si>
    <t>Earnings per share:</t>
  </si>
  <si>
    <t xml:space="preserve">(i) Basic (based on 108,120,336 ordinary shares) </t>
  </si>
  <si>
    <t xml:space="preserve">     (2003 : 105,143,336 ordinary shares) (sen)</t>
  </si>
  <si>
    <t xml:space="preserve">(ii) Fully diluted (based on 108,595,137 ordinary </t>
  </si>
  <si>
    <t xml:space="preserve">     shares) (2003 : 105,729,975 ordinary shares) (sen)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</si>
  <si>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</si>
  <si>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</si>
  <si>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</si>
  <si>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For the 3rd Quarter Ended 30 September 2004</t>
  </si>
  <si>
    <t>CONDENSED CONSOLIDATED STATEMENTS OF CHANGES IN EQUITY</t>
  </si>
  <si>
    <t>Exchange</t>
  </si>
  <si>
    <t xml:space="preserve"> Share</t>
  </si>
  <si>
    <t>fluctuation</t>
  </si>
  <si>
    <t>Unappropriated</t>
  </si>
  <si>
    <t xml:space="preserve">Proposed </t>
  </si>
  <si>
    <t>Capital</t>
  </si>
  <si>
    <t>Premium</t>
  </si>
  <si>
    <t>reserve</t>
  </si>
  <si>
    <t>Profit</t>
  </si>
  <si>
    <t>dividend</t>
  </si>
  <si>
    <t>Total</t>
  </si>
  <si>
    <t>9 months</t>
  </si>
  <si>
    <t>9 MONTHS PERIOD ENDED 30 SEPTEMBER 2004</t>
  </si>
  <si>
    <t>Balance at 1 January 2004</t>
  </si>
  <si>
    <t>Effect of adopting MASB 25</t>
  </si>
  <si>
    <t>Balance at 31 December 2003 - as restated</t>
  </si>
  <si>
    <t>Net loss not recognized in the income statement:</t>
  </si>
  <si>
    <t xml:space="preserve">   Currency translation differences</t>
  </si>
  <si>
    <t xml:space="preserve">Underprovision of prior year's dividend in respect of </t>
  </si>
  <si>
    <t xml:space="preserve"> options exercised under the ESOS subsequent to year end</t>
  </si>
  <si>
    <t>Dividend paid for financial year ended 31 December 2003</t>
  </si>
  <si>
    <t>Dividend proposed for financial year ended 31 December 2004</t>
  </si>
  <si>
    <t>Issue of shares pursuant to the ESOS</t>
  </si>
  <si>
    <t>Balance as at 30 September 2004</t>
  </si>
  <si>
    <t>9 MONTHS PERIOD ENDED 30 SEPTEMBER 2003</t>
  </si>
  <si>
    <t>Balance at 1 January 2003</t>
  </si>
  <si>
    <t>Effect of adopting MASB 25 (prior year adjustment)</t>
  </si>
  <si>
    <t>Balance at 1 January 2003 - as restated</t>
  </si>
  <si>
    <t>Net Loss not recognized in the income statement:</t>
  </si>
  <si>
    <t>Dividend paid for financial year ended 31 December 2002</t>
  </si>
  <si>
    <t>Balance as at 30 September 2003</t>
  </si>
  <si>
    <t>(The Condensed Consolidated Statements of Changes in Equity should be read in conjunction with the Annual Financial Report for the year ended 31 December 2001)</t>
  </si>
  <si>
    <r>
      <t>For the 3rd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30 September 2004</t>
    </r>
  </si>
  <si>
    <t>CONDENSED CONSOLIDATED CASH FLOW STATEMENTS</t>
  </si>
  <si>
    <t>RM'000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</si>
  <si>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</si>
  <si>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</si>
  <si>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</si>
  <si>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</si>
  <si>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</si>
  <si>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</si>
  <si>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</si>
  <si>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</si>
  <si>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</si>
  <si>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</si>
  <si>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</si>
  <si>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</si>
  <si>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Income tax refund/(paid)</t>
  </si>
  <si>
    <t>Dividend received</t>
  </si>
  <si>
    <t>Net cash (used in)/generated from operating activities</t>
  </si>
  <si>
    <t>Cash Flows From Investing Activities</t>
  </si>
  <si>
    <t>Consideration to acquire associated company</t>
  </si>
  <si>
    <t xml:space="preserve">Others investments </t>
  </si>
  <si>
    <t>Net cash (used in)/generated from investing activities</t>
  </si>
  <si>
    <t>Cash Flows From Financing Activities</t>
  </si>
  <si>
    <t>Proceeds from issue of shares</t>
  </si>
  <si>
    <t>Dividend paid</t>
  </si>
  <si>
    <t>Dividend paid to minority shareholder of a subsidiary company</t>
  </si>
  <si>
    <t>Drawdown of bank loan</t>
  </si>
  <si>
    <t>Net cash (used in)/generated from financing activities</t>
  </si>
  <si>
    <t xml:space="preserve">Net Increase/(Decrease) In Cash And </t>
  </si>
  <si>
    <t>Cash Equivalents</t>
  </si>
  <si>
    <t>Cash And Cash Equivalent Brought Forward</t>
  </si>
  <si>
    <t>Cash And Cash Equivalent Carried Forward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</si>
</sst>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0.0"/>
  </numFmts>
  <fonts count="17"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0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10" xfId="15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15" applyNumberFormat="1" applyFont="1" applyAlignment="1">
      <alignment/>
    </xf>
    <xf numFmtId="165" fontId="0" fillId="0" borderId="9" xfId="15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165" fontId="0" fillId="0" borderId="13" xfId="15" applyNumberFormat="1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0" xfId="15" applyNumberFormat="1" applyFont="1" applyBorder="1" applyAlignment="1">
      <alignment/>
    </xf>
    <xf numFmtId="43" fontId="0" fillId="0" borderId="0" xfId="0" applyNumberFormat="1" applyFont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7" fillId="0" borderId="9" xfId="0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43" fontId="0" fillId="0" borderId="17" xfId="15" applyFont="1" applyBorder="1" applyAlignment="1">
      <alignment/>
    </xf>
    <xf numFmtId="43" fontId="0" fillId="0" borderId="10" xfId="15" applyFont="1" applyBorder="1" applyAlignment="1">
      <alignment/>
    </xf>
    <xf numFmtId="0" fontId="6" fillId="0" borderId="18" xfId="0" applyFont="1" applyBorder="1" applyAlignment="1">
      <alignment/>
    </xf>
    <xf numFmtId="43" fontId="0" fillId="0" borderId="6" xfId="15" applyFont="1" applyBorder="1" applyAlignment="1">
      <alignment/>
    </xf>
    <xf numFmtId="43" fontId="0" fillId="0" borderId="11" xfId="15" applyFont="1" applyBorder="1" applyAlignment="1">
      <alignment/>
    </xf>
    <xf numFmtId="0" fontId="0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0" fillId="0" borderId="20" xfId="15" applyFont="1" applyBorder="1" applyAlignment="1">
      <alignment/>
    </xf>
    <xf numFmtId="0" fontId="0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5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0" borderId="12" xfId="15" applyNumberFormat="1" applyFont="1" applyBorder="1" applyAlignment="1">
      <alignment/>
    </xf>
    <xf numFmtId="165" fontId="6" fillId="0" borderId="0" xfId="15" applyNumberFormat="1" applyFont="1" applyBorder="1" applyAlignment="1">
      <alignment/>
    </xf>
    <xf numFmtId="165" fontId="6" fillId="0" borderId="9" xfId="15" applyNumberFormat="1" applyFont="1" applyBorder="1" applyAlignment="1">
      <alignment horizontal="center"/>
    </xf>
    <xf numFmtId="165" fontId="6" fillId="0" borderId="0" xfId="15" applyNumberFormat="1" applyFont="1" applyFill="1" applyBorder="1" applyAlignment="1">
      <alignment/>
    </xf>
    <xf numFmtId="165" fontId="6" fillId="0" borderId="9" xfId="15" applyNumberFormat="1" applyFont="1" applyFill="1" applyBorder="1" applyAlignment="1">
      <alignment/>
    </xf>
    <xf numFmtId="165" fontId="6" fillId="0" borderId="5" xfId="15" applyNumberFormat="1" applyFont="1" applyFill="1" applyBorder="1" applyAlignment="1">
      <alignment/>
    </xf>
    <xf numFmtId="165" fontId="6" fillId="0" borderId="18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6" fillId="0" borderId="24" xfId="15" applyNumberFormat="1" applyFont="1" applyBorder="1" applyAlignment="1">
      <alignment horizontal="center"/>
    </xf>
    <xf numFmtId="165" fontId="6" fillId="0" borderId="24" xfId="15" applyNumberFormat="1" applyFont="1" applyFill="1" applyBorder="1" applyAlignment="1">
      <alignment/>
    </xf>
    <xf numFmtId="165" fontId="6" fillId="0" borderId="5" xfId="15" applyNumberFormat="1" applyFont="1" applyBorder="1" applyAlignment="1">
      <alignment/>
    </xf>
    <xf numFmtId="165" fontId="2" fillId="0" borderId="1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9" xfId="15" applyNumberFormat="1" applyFont="1" applyFill="1" applyBorder="1" applyAlignment="1">
      <alignment/>
    </xf>
    <xf numFmtId="0" fontId="6" fillId="0" borderId="9" xfId="0" applyFont="1" applyBorder="1" applyAlignment="1">
      <alignment horizontal="left"/>
    </xf>
    <xf numFmtId="165" fontId="6" fillId="0" borderId="6" xfId="15" applyNumberFormat="1" applyFont="1" applyFill="1" applyBorder="1" applyAlignment="1">
      <alignment/>
    </xf>
    <xf numFmtId="165" fontId="6" fillId="0" borderId="12" xfId="15" applyNumberFormat="1" applyFont="1" applyFill="1" applyBorder="1" applyAlignment="1">
      <alignment/>
    </xf>
    <xf numFmtId="165" fontId="2" fillId="0" borderId="25" xfId="15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16" xfId="15" applyNumberFormat="1" applyFont="1" applyBorder="1" applyAlignment="1">
      <alignment/>
    </xf>
    <xf numFmtId="0" fontId="6" fillId="0" borderId="9" xfId="0" applyFont="1" applyBorder="1" applyAlignment="1" quotePrefix="1">
      <alignment/>
    </xf>
    <xf numFmtId="43" fontId="6" fillId="0" borderId="27" xfId="15" applyFont="1" applyBorder="1" applyAlignment="1">
      <alignment horizontal="right"/>
    </xf>
    <xf numFmtId="43" fontId="6" fillId="0" borderId="17" xfId="15" applyFont="1" applyBorder="1" applyAlignment="1">
      <alignment/>
    </xf>
    <xf numFmtId="43" fontId="6" fillId="0" borderId="28" xfId="15" applyNumberFormat="1" applyFont="1" applyBorder="1" applyAlignment="1">
      <alignment horizontal="center"/>
    </xf>
    <xf numFmtId="43" fontId="6" fillId="0" borderId="17" xfId="15" applyFont="1" applyBorder="1" applyAlignment="1">
      <alignment horizontal="right"/>
    </xf>
    <xf numFmtId="43" fontId="6" fillId="0" borderId="28" xfId="15" applyNumberFormat="1" applyFont="1" applyFill="1" applyBorder="1" applyAlignment="1">
      <alignment/>
    </xf>
    <xf numFmtId="166" fontId="6" fillId="0" borderId="5" xfId="0" applyNumberFormat="1" applyFont="1" applyBorder="1" applyAlignment="1">
      <alignment/>
    </xf>
    <xf numFmtId="43" fontId="6" fillId="0" borderId="12" xfId="15" applyFont="1" applyBorder="1" applyAlignment="1">
      <alignment horizontal="right"/>
    </xf>
    <xf numFmtId="43" fontId="6" fillId="0" borderId="0" xfId="15" applyFont="1" applyBorder="1" applyAlignment="1">
      <alignment/>
    </xf>
    <xf numFmtId="43" fontId="6" fillId="0" borderId="9" xfId="15" applyNumberFormat="1" applyFont="1" applyBorder="1" applyAlignment="1">
      <alignment horizontal="center"/>
    </xf>
    <xf numFmtId="43" fontId="6" fillId="0" borderId="0" xfId="15" applyFont="1" applyBorder="1" applyAlignment="1">
      <alignment horizontal="right"/>
    </xf>
    <xf numFmtId="43" fontId="6" fillId="0" borderId="9" xfId="15" applyNumberFormat="1" applyFont="1" applyFill="1" applyBorder="1" applyAlignment="1">
      <alignment/>
    </xf>
    <xf numFmtId="43" fontId="6" fillId="0" borderId="12" xfId="15" applyFont="1" applyBorder="1" applyAlignment="1">
      <alignment/>
    </xf>
    <xf numFmtId="43" fontId="6" fillId="0" borderId="28" xfId="15" applyNumberFormat="1" applyFont="1" applyFill="1" applyBorder="1" applyAlignment="1">
      <alignment horizontal="right"/>
    </xf>
    <xf numFmtId="0" fontId="6" fillId="0" borderId="24" xfId="0" applyFont="1" applyBorder="1" applyAlignment="1">
      <alignment/>
    </xf>
    <xf numFmtId="43" fontId="6" fillId="0" borderId="18" xfId="15" applyFont="1" applyBorder="1" applyAlignment="1">
      <alignment horizontal="right"/>
    </xf>
    <xf numFmtId="43" fontId="6" fillId="0" borderId="6" xfId="15" applyFont="1" applyBorder="1" applyAlignment="1">
      <alignment/>
    </xf>
    <xf numFmtId="43" fontId="6" fillId="0" borderId="24" xfId="15" applyNumberFormat="1" applyFont="1" applyBorder="1" applyAlignment="1">
      <alignment horizontal="center"/>
    </xf>
    <xf numFmtId="43" fontId="6" fillId="0" borderId="6" xfId="15" applyFont="1" applyBorder="1" applyAlignment="1">
      <alignment horizontal="right"/>
    </xf>
    <xf numFmtId="43" fontId="6" fillId="0" borderId="24" xfId="15" applyNumberFormat="1" applyFont="1" applyBorder="1" applyAlignment="1">
      <alignment/>
    </xf>
    <xf numFmtId="43" fontId="6" fillId="0" borderId="0" xfId="15" applyNumberFormat="1" applyFont="1" applyBorder="1" applyAlignment="1">
      <alignment horizontal="center"/>
    </xf>
    <xf numFmtId="43" fontId="6" fillId="0" borderId="0" xfId="15" applyNumberFormat="1" applyFont="1" applyBorder="1" applyAlignment="1">
      <alignment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/>
    </xf>
    <xf numFmtId="43" fontId="6" fillId="0" borderId="20" xfId="15" applyNumberFormat="1" applyFont="1" applyBorder="1" applyAlignment="1">
      <alignment/>
    </xf>
    <xf numFmtId="165" fontId="6" fillId="0" borderId="21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top"/>
    </xf>
    <xf numFmtId="165" fontId="6" fillId="0" borderId="0" xfId="15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16" fontId="2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5" fontId="6" fillId="0" borderId="24" xfId="15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9" xfId="15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31" xfId="15" applyNumberFormat="1" applyFont="1" applyBorder="1" applyAlignment="1">
      <alignment/>
    </xf>
    <xf numFmtId="165" fontId="6" fillId="0" borderId="32" xfId="15" applyNumberFormat="1" applyFont="1" applyBorder="1" applyAlignment="1">
      <alignment/>
    </xf>
    <xf numFmtId="165" fontId="6" fillId="0" borderId="20" xfId="15" applyNumberFormat="1" applyFont="1" applyBorder="1" applyAlignment="1">
      <alignment/>
    </xf>
    <xf numFmtId="0" fontId="6" fillId="0" borderId="33" xfId="0" applyFont="1" applyBorder="1" applyAlignment="1">
      <alignment/>
    </xf>
    <xf numFmtId="43" fontId="6" fillId="0" borderId="9" xfId="15" applyFont="1" applyBorder="1" applyAlignment="1">
      <alignment/>
    </xf>
    <xf numFmtId="41" fontId="6" fillId="0" borderId="0" xfId="0" applyNumberFormat="1" applyFont="1" applyBorder="1" applyAlignment="1">
      <alignment/>
    </xf>
    <xf numFmtId="43" fontId="6" fillId="0" borderId="24" xfId="15" applyFont="1" applyBorder="1" applyAlignment="1">
      <alignment/>
    </xf>
    <xf numFmtId="165" fontId="2" fillId="0" borderId="31" xfId="15" applyNumberFormat="1" applyFont="1" applyFill="1" applyBorder="1" applyAlignment="1">
      <alignment/>
    </xf>
    <xf numFmtId="165" fontId="2" fillId="0" borderId="32" xfId="15" applyNumberFormat="1" applyFont="1" applyFill="1" applyBorder="1" applyAlignment="1">
      <alignment/>
    </xf>
    <xf numFmtId="165" fontId="2" fillId="0" borderId="20" xfId="15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5" xfId="0" applyFont="1" applyBorder="1" applyAlignment="1">
      <alignment/>
    </xf>
    <xf numFmtId="165" fontId="6" fillId="0" borderId="18" xfId="15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165" fontId="2" fillId="0" borderId="24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18" xfId="15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8" fillId="0" borderId="3" xfId="0" applyFont="1" applyBorder="1" applyAlignment="1">
      <alignment/>
    </xf>
    <xf numFmtId="14" fontId="8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7" xfId="0" applyFont="1" applyBorder="1" applyAlignment="1">
      <alignment/>
    </xf>
    <xf numFmtId="165" fontId="7" fillId="0" borderId="8" xfId="15" applyNumberFormat="1" applyFont="1" applyBorder="1" applyAlignment="1">
      <alignment horizontal="center"/>
    </xf>
    <xf numFmtId="165" fontId="7" fillId="0" borderId="10" xfId="15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1" fontId="0" fillId="0" borderId="5" xfId="0" applyNumberFormat="1" applyFont="1" applyBorder="1" applyAlignment="1">
      <alignment/>
    </xf>
    <xf numFmtId="165" fontId="0" fillId="0" borderId="24" xfId="15" applyNumberFormat="1" applyFont="1" applyBorder="1" applyAlignment="1">
      <alignment/>
    </xf>
    <xf numFmtId="165" fontId="0" fillId="0" borderId="11" xfId="15" applyNumberFormat="1" applyFont="1" applyBorder="1" applyAlignment="1">
      <alignment/>
    </xf>
    <xf numFmtId="0" fontId="7" fillId="3" borderId="12" xfId="0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165" fontId="0" fillId="0" borderId="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20" xfId="15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nancial%20Performance\2004\KLSE2004\KLSE%20Sept2004\FSs%20Sept04(amend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Equity(YTD)"/>
      <sheetName val="Equity(3Q)"/>
      <sheetName val="CF"/>
      <sheetName val="WAS"/>
    </sheetNames>
    <sheetDataSet>
      <sheetData sheetId="1">
        <row r="32">
          <cell r="H32">
            <v>22936.1</v>
          </cell>
          <cell r="I32">
            <v>26431</v>
          </cell>
        </row>
        <row r="38">
          <cell r="H38">
            <v>12094.099999999999</v>
          </cell>
          <cell r="I38">
            <v>16139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workbookViewId="0" topLeftCell="A1">
      <selection activeCell="C8" sqref="C7:E8"/>
    </sheetView>
  </sheetViews>
  <sheetFormatPr defaultColWidth="9.140625" defaultRowHeight="12.75"/>
  <cols>
    <col min="1" max="1" width="3.8515625" style="1" customWidth="1"/>
    <col min="2" max="2" width="2.57421875" style="1" customWidth="1"/>
    <col min="3" max="3" width="53.57421875" style="1" customWidth="1"/>
    <col min="4" max="5" width="16.57421875" style="1" customWidth="1"/>
    <col min="6" max="6" width="1.28515625" style="1" customWidth="1"/>
    <col min="7" max="7" width="1.1484375" style="1" customWidth="1"/>
    <col min="8" max="8" width="7.421875" style="1" customWidth="1"/>
    <col min="9" max="9" width="9.140625" style="1" customWidth="1"/>
    <col min="10" max="10" width="7.28125" style="1" customWidth="1"/>
    <col min="11" max="11" width="7.7109375" style="1" customWidth="1"/>
    <col min="12" max="16384" width="9.140625" style="1" customWidth="1"/>
  </cols>
  <sheetData>
    <row r="1" spans="2:7" ht="14.25">
      <c r="B1" s="2"/>
      <c r="C1" s="3"/>
      <c r="D1" s="3"/>
      <c r="E1" s="4"/>
      <c r="F1" s="4"/>
      <c r="G1" s="5"/>
    </row>
    <row r="2" spans="2:7" ht="14.25">
      <c r="B2" s="6"/>
      <c r="C2" s="7"/>
      <c r="D2" s="7"/>
      <c r="E2" s="8"/>
      <c r="F2" s="8"/>
      <c r="G2" s="9"/>
    </row>
    <row r="3" spans="2:7" ht="14.25">
      <c r="B3" s="6"/>
      <c r="C3" s="7"/>
      <c r="D3" s="7"/>
      <c r="E3" s="7"/>
      <c r="F3" s="7"/>
      <c r="G3" s="9"/>
    </row>
    <row r="4" spans="2:7" ht="14.25">
      <c r="B4" s="6"/>
      <c r="C4" s="7"/>
      <c r="D4" s="7"/>
      <c r="E4" s="7"/>
      <c r="F4" s="7"/>
      <c r="G4" s="9"/>
    </row>
    <row r="5" spans="2:7" ht="14.25">
      <c r="B5" s="6"/>
      <c r="C5" s="7"/>
      <c r="D5" s="7"/>
      <c r="E5" s="7"/>
      <c r="F5" s="7"/>
      <c r="G5" s="9"/>
    </row>
    <row r="6" spans="2:7" ht="12.75">
      <c r="B6" s="6"/>
      <c r="C6" s="234" t="s">
        <v>0</v>
      </c>
      <c r="D6" s="234"/>
      <c r="E6" s="234"/>
      <c r="F6" s="10"/>
      <c r="G6" s="9"/>
    </row>
    <row r="7" spans="2:7" ht="12.75">
      <c r="B7" s="6"/>
      <c r="C7" s="229" t="s">
        <v>1</v>
      </c>
      <c r="D7" s="229"/>
      <c r="E7" s="229"/>
      <c r="F7" s="11"/>
      <c r="G7" s="9"/>
    </row>
    <row r="8" spans="2:7" ht="9" customHeight="1">
      <c r="B8" s="6"/>
      <c r="C8" s="228" t="s">
        <v>2</v>
      </c>
      <c r="D8" s="228"/>
      <c r="E8" s="228"/>
      <c r="F8" s="12"/>
      <c r="G8" s="9"/>
    </row>
    <row r="9" spans="2:7" ht="12.75">
      <c r="B9" s="6"/>
      <c r="C9" s="228" t="s">
        <v>3</v>
      </c>
      <c r="D9" s="228"/>
      <c r="E9" s="228"/>
      <c r="F9" s="12"/>
      <c r="G9" s="9"/>
    </row>
    <row r="10" spans="2:7" ht="12.75">
      <c r="B10" s="6"/>
      <c r="C10" s="228" t="s">
        <v>4</v>
      </c>
      <c r="D10" s="228"/>
      <c r="E10" s="228"/>
      <c r="F10" s="12"/>
      <c r="G10" s="9"/>
    </row>
    <row r="11" spans="2:7" ht="12.75">
      <c r="B11" s="6"/>
      <c r="C11" s="229" t="s">
        <v>5</v>
      </c>
      <c r="D11" s="229"/>
      <c r="E11" s="229"/>
      <c r="F11" s="11"/>
      <c r="G11" s="9"/>
    </row>
    <row r="12" spans="2:7" ht="12.75">
      <c r="B12" s="6"/>
      <c r="C12" s="11"/>
      <c r="D12" s="11"/>
      <c r="E12" s="11"/>
      <c r="F12" s="11"/>
      <c r="G12" s="9"/>
    </row>
    <row r="13" spans="2:7" ht="22.5" customHeight="1">
      <c r="B13" s="6"/>
      <c r="C13" s="230" t="s">
        <v>6</v>
      </c>
      <c r="D13" s="231"/>
      <c r="E13" s="232"/>
      <c r="F13" s="13"/>
      <c r="G13" s="9"/>
    </row>
    <row r="14" spans="2:7" ht="12.75">
      <c r="B14" s="6"/>
      <c r="C14" s="228"/>
      <c r="D14" s="233"/>
      <c r="E14" s="233"/>
      <c r="F14" s="14"/>
      <c r="G14" s="9"/>
    </row>
    <row r="15" spans="2:7" ht="12.75">
      <c r="B15" s="6"/>
      <c r="C15" s="226"/>
      <c r="D15" s="227"/>
      <c r="E15" s="227"/>
      <c r="F15" s="16"/>
      <c r="G15" s="9"/>
    </row>
    <row r="16" spans="2:7" ht="12.75">
      <c r="B16" s="6"/>
      <c r="C16" s="17"/>
      <c r="D16" s="18" t="s">
        <v>7</v>
      </c>
      <c r="E16" s="18" t="s">
        <v>8</v>
      </c>
      <c r="F16" s="18"/>
      <c r="G16" s="9"/>
    </row>
    <row r="17" spans="2:7" ht="12.75">
      <c r="B17" s="6"/>
      <c r="C17" s="19"/>
      <c r="D17" s="20" t="s">
        <v>9</v>
      </c>
      <c r="E17" s="20" t="s">
        <v>10</v>
      </c>
      <c r="F17" s="20"/>
      <c r="G17" s="9"/>
    </row>
    <row r="18" spans="2:7" ht="12.75">
      <c r="B18" s="6"/>
      <c r="C18" s="19"/>
      <c r="D18" s="20" t="s">
        <v>11</v>
      </c>
      <c r="E18" s="20" t="s">
        <v>12</v>
      </c>
      <c r="F18" s="20"/>
      <c r="G18" s="9"/>
    </row>
    <row r="19" spans="2:7" ht="12.75">
      <c r="B19" s="6"/>
      <c r="C19" s="19"/>
      <c r="D19" s="21">
        <v>38260</v>
      </c>
      <c r="E19" s="21">
        <v>37986</v>
      </c>
      <c r="F19" s="21"/>
      <c r="G19" s="9"/>
    </row>
    <row r="20" spans="2:7" ht="12.75">
      <c r="B20" s="6"/>
      <c r="C20" s="19"/>
      <c r="D20" s="22" t="s">
        <v>13</v>
      </c>
      <c r="E20" s="22" t="s">
        <v>13</v>
      </c>
      <c r="F20" s="20"/>
      <c r="G20" s="9"/>
    </row>
    <row r="21" spans="2:7" ht="12.75">
      <c r="B21" s="6"/>
      <c r="C21" s="23" t="s">
        <v>14</v>
      </c>
      <c r="D21" s="24"/>
      <c r="E21" s="24"/>
      <c r="F21" s="25"/>
      <c r="G21" s="9"/>
    </row>
    <row r="22" spans="2:11" ht="12.75">
      <c r="B22" s="6"/>
      <c r="C22" s="26" t="s">
        <v>15</v>
      </c>
      <c r="D22" s="27">
        <v>12320</v>
      </c>
      <c r="E22" s="28">
        <v>11022</v>
      </c>
      <c r="F22" s="29"/>
      <c r="G22" s="9"/>
      <c r="H22" s="30"/>
      <c r="I22" s="31"/>
      <c r="J22" s="31"/>
      <c r="K22" s="30"/>
    </row>
    <row r="23" spans="2:8" ht="12.75">
      <c r="B23" s="6"/>
      <c r="C23" s="26" t="s">
        <v>16</v>
      </c>
      <c r="D23" s="29">
        <v>42224</v>
      </c>
      <c r="E23" s="32">
        <v>42224</v>
      </c>
      <c r="F23" s="29"/>
      <c r="G23" s="9"/>
      <c r="H23" s="30"/>
    </row>
    <row r="24" spans="2:8" ht="12.75" hidden="1">
      <c r="B24" s="6"/>
      <c r="C24" s="33" t="s">
        <v>17</v>
      </c>
      <c r="D24" s="29"/>
      <c r="E24" s="32"/>
      <c r="F24" s="29"/>
      <c r="G24" s="9"/>
      <c r="H24" s="30"/>
    </row>
    <row r="25" spans="2:8" ht="12.75">
      <c r="B25" s="6"/>
      <c r="C25" s="33" t="s">
        <v>18</v>
      </c>
      <c r="D25" s="29">
        <v>36698</v>
      </c>
      <c r="E25" s="32">
        <v>34206</v>
      </c>
      <c r="F25" s="29"/>
      <c r="G25" s="9"/>
      <c r="H25" s="30"/>
    </row>
    <row r="26" spans="2:8" ht="12.75">
      <c r="B26" s="6"/>
      <c r="C26" s="33" t="s">
        <v>19</v>
      </c>
      <c r="D26" s="29">
        <v>175174</v>
      </c>
      <c r="E26" s="29">
        <v>187203</v>
      </c>
      <c r="F26" s="29"/>
      <c r="G26" s="9"/>
      <c r="H26" s="30"/>
    </row>
    <row r="27" spans="2:8" ht="12.75">
      <c r="B27" s="6"/>
      <c r="C27" s="33" t="s">
        <v>20</v>
      </c>
      <c r="D27" s="29">
        <v>79527.5</v>
      </c>
      <c r="E27" s="29">
        <v>85217</v>
      </c>
      <c r="F27" s="29"/>
      <c r="G27" s="9"/>
      <c r="H27" s="30"/>
    </row>
    <row r="28" spans="2:8" ht="12.75">
      <c r="B28" s="6"/>
      <c r="C28" s="33" t="s">
        <v>21</v>
      </c>
      <c r="D28" s="29">
        <v>56</v>
      </c>
      <c r="E28" s="29">
        <v>53</v>
      </c>
      <c r="F28" s="29"/>
      <c r="G28" s="9"/>
      <c r="H28" s="30"/>
    </row>
    <row r="29" spans="2:8" ht="12.75">
      <c r="B29" s="6"/>
      <c r="C29" s="33" t="s">
        <v>22</v>
      </c>
      <c r="D29" s="29">
        <v>3159</v>
      </c>
      <c r="E29" s="29">
        <v>6478</v>
      </c>
      <c r="F29" s="29"/>
      <c r="G29" s="9"/>
      <c r="H29" s="30"/>
    </row>
    <row r="30" spans="2:8" ht="12.75">
      <c r="B30" s="6"/>
      <c r="C30" s="33" t="s">
        <v>23</v>
      </c>
      <c r="D30" s="29">
        <v>3617</v>
      </c>
      <c r="E30" s="29">
        <v>4140</v>
      </c>
      <c r="F30" s="29"/>
      <c r="G30" s="9"/>
      <c r="H30" s="30"/>
    </row>
    <row r="31" spans="2:8" ht="12.75">
      <c r="B31" s="6"/>
      <c r="C31" s="33" t="s">
        <v>24</v>
      </c>
      <c r="D31" s="29">
        <v>11293.5</v>
      </c>
      <c r="E31" s="29">
        <v>6029</v>
      </c>
      <c r="F31" s="29"/>
      <c r="G31" s="9"/>
      <c r="H31" s="30"/>
    </row>
    <row r="32" spans="2:8" ht="12.75">
      <c r="B32" s="6"/>
      <c r="C32" s="33" t="s">
        <v>25</v>
      </c>
      <c r="D32" s="29">
        <v>255820</v>
      </c>
      <c r="E32" s="29">
        <v>201054</v>
      </c>
      <c r="F32" s="29"/>
      <c r="G32" s="9"/>
      <c r="H32" s="30"/>
    </row>
    <row r="33" spans="2:8" ht="12.75">
      <c r="B33" s="6"/>
      <c r="C33" s="33" t="s">
        <v>26</v>
      </c>
      <c r="D33" s="29">
        <v>18494</v>
      </c>
      <c r="E33" s="29">
        <v>35037</v>
      </c>
      <c r="F33" s="29"/>
      <c r="G33" s="9"/>
      <c r="H33" s="30"/>
    </row>
    <row r="34" spans="2:8" ht="13.5" thickBot="1">
      <c r="B34" s="6"/>
      <c r="C34" s="34" t="s">
        <v>27</v>
      </c>
      <c r="D34" s="35">
        <f>SUM(D22:D33)</f>
        <v>638383</v>
      </c>
      <c r="E34" s="35">
        <f>SUM(E22:E33)</f>
        <v>612663</v>
      </c>
      <c r="F34" s="29"/>
      <c r="G34" s="9"/>
      <c r="H34" s="30"/>
    </row>
    <row r="35" spans="2:7" ht="13.5" thickTop="1">
      <c r="B35" s="6"/>
      <c r="C35" s="36"/>
      <c r="D35" s="24"/>
      <c r="E35" s="24"/>
      <c r="F35" s="25"/>
      <c r="G35" s="9"/>
    </row>
    <row r="36" spans="2:7" ht="12.75">
      <c r="B36" s="6"/>
      <c r="C36" s="36"/>
      <c r="D36" s="24"/>
      <c r="E36" s="24"/>
      <c r="F36" s="25"/>
      <c r="G36" s="9"/>
    </row>
    <row r="37" spans="2:7" ht="12.75">
      <c r="B37" s="6"/>
      <c r="C37" s="23" t="s">
        <v>28</v>
      </c>
      <c r="D37" s="24"/>
      <c r="E37" s="37"/>
      <c r="F37" s="29"/>
      <c r="G37" s="9"/>
    </row>
    <row r="38" spans="2:8" ht="12.75">
      <c r="B38" s="6"/>
      <c r="C38" s="26" t="s">
        <v>29</v>
      </c>
      <c r="D38" s="27">
        <v>173979</v>
      </c>
      <c r="E38" s="27">
        <v>159371</v>
      </c>
      <c r="F38" s="29"/>
      <c r="G38" s="9"/>
      <c r="H38" s="30"/>
    </row>
    <row r="39" spans="2:8" ht="12.75">
      <c r="B39" s="6"/>
      <c r="C39" s="26" t="s">
        <v>30</v>
      </c>
      <c r="D39" s="29">
        <v>61861</v>
      </c>
      <c r="E39" s="29">
        <v>74660</v>
      </c>
      <c r="F39" s="29"/>
      <c r="G39" s="9"/>
      <c r="H39" s="30"/>
    </row>
    <row r="40" spans="2:11" ht="12.75" customHeight="1">
      <c r="B40" s="6"/>
      <c r="C40" s="26" t="s">
        <v>31</v>
      </c>
      <c r="D40" s="29">
        <v>23000</v>
      </c>
      <c r="E40" s="29">
        <v>23000</v>
      </c>
      <c r="F40" s="29"/>
      <c r="G40" s="9"/>
      <c r="H40" s="30"/>
      <c r="K40" s="38"/>
    </row>
    <row r="41" spans="2:8" ht="12.75" customHeight="1">
      <c r="B41" s="6"/>
      <c r="C41" s="26" t="s">
        <v>32</v>
      </c>
      <c r="D41" s="29">
        <v>8</v>
      </c>
      <c r="E41" s="29">
        <v>8</v>
      </c>
      <c r="F41" s="29"/>
      <c r="G41" s="9"/>
      <c r="H41" s="30"/>
    </row>
    <row r="42" spans="2:8" ht="12.75" hidden="1">
      <c r="B42" s="6"/>
      <c r="C42" s="26" t="s">
        <v>33</v>
      </c>
      <c r="D42" s="29"/>
      <c r="E42" s="29"/>
      <c r="F42" s="29"/>
      <c r="G42" s="9"/>
      <c r="H42" s="30"/>
    </row>
    <row r="43" spans="2:8" ht="15" customHeight="1">
      <c r="B43" s="6"/>
      <c r="C43" s="26" t="s">
        <v>34</v>
      </c>
      <c r="D43" s="29">
        <v>974</v>
      </c>
      <c r="E43" s="29">
        <v>138</v>
      </c>
      <c r="F43" s="29"/>
      <c r="G43" s="9"/>
      <c r="H43" s="30"/>
    </row>
    <row r="44" spans="2:8" ht="12.75" hidden="1">
      <c r="B44" s="6"/>
      <c r="C44" s="26" t="s">
        <v>35</v>
      </c>
      <c r="D44" s="29"/>
      <c r="E44" s="29">
        <v>0</v>
      </c>
      <c r="F44" s="29"/>
      <c r="G44" s="9"/>
      <c r="H44" s="30"/>
    </row>
    <row r="45" spans="2:8" ht="12.75">
      <c r="B45" s="6"/>
      <c r="C45" s="26"/>
      <c r="D45" s="39">
        <f>SUM(D38:D43)</f>
        <v>259822</v>
      </c>
      <c r="E45" s="40">
        <f>SUM(E38:E43)</f>
        <v>257177</v>
      </c>
      <c r="F45" s="41"/>
      <c r="G45" s="9"/>
      <c r="H45" s="30"/>
    </row>
    <row r="46" spans="2:8" ht="6" customHeight="1">
      <c r="B46" s="6"/>
      <c r="C46" s="26"/>
      <c r="D46" s="41"/>
      <c r="E46" s="41"/>
      <c r="F46" s="41"/>
      <c r="G46" s="9"/>
      <c r="H46" s="30"/>
    </row>
    <row r="47" spans="2:8" ht="12.75">
      <c r="B47" s="6"/>
      <c r="C47" s="26" t="s">
        <v>36</v>
      </c>
      <c r="D47" s="29">
        <v>81244</v>
      </c>
      <c r="E47" s="29">
        <v>69292</v>
      </c>
      <c r="F47" s="29"/>
      <c r="G47" s="9"/>
      <c r="H47" s="30"/>
    </row>
    <row r="48" spans="2:8" ht="6" customHeight="1">
      <c r="B48" s="6"/>
      <c r="C48" s="26"/>
      <c r="D48" s="29"/>
      <c r="E48" s="29"/>
      <c r="F48" s="29"/>
      <c r="G48" s="9"/>
      <c r="H48" s="30"/>
    </row>
    <row r="49" spans="2:8" ht="13.5" thickBot="1">
      <c r="B49" s="6"/>
      <c r="C49" s="42" t="s">
        <v>37</v>
      </c>
      <c r="D49" s="43">
        <f>D47+D45</f>
        <v>341066</v>
      </c>
      <c r="E49" s="44">
        <f>E47+E45</f>
        <v>326469</v>
      </c>
      <c r="F49" s="41"/>
      <c r="G49" s="9"/>
      <c r="H49" s="30"/>
    </row>
    <row r="50" spans="2:7" ht="13.5" thickTop="1">
      <c r="B50" s="6"/>
      <c r="C50" s="36"/>
      <c r="D50" s="24"/>
      <c r="E50" s="24"/>
      <c r="F50" s="25"/>
      <c r="G50" s="9"/>
    </row>
    <row r="51" spans="2:7" ht="12.75">
      <c r="B51" s="6"/>
      <c r="C51" s="36"/>
      <c r="D51" s="24"/>
      <c r="E51" s="24"/>
      <c r="F51" s="25"/>
      <c r="G51" s="9"/>
    </row>
    <row r="52" spans="2:7" ht="12.75">
      <c r="B52" s="6"/>
      <c r="C52" s="23" t="s">
        <v>38</v>
      </c>
      <c r="D52" s="24"/>
      <c r="E52" s="24"/>
      <c r="F52" s="25"/>
      <c r="G52" s="9"/>
    </row>
    <row r="53" spans="2:8" ht="12.75">
      <c r="B53" s="6"/>
      <c r="C53" s="26" t="s">
        <v>39</v>
      </c>
      <c r="D53" s="27">
        <v>108364</v>
      </c>
      <c r="E53" s="27">
        <v>107202</v>
      </c>
      <c r="F53" s="29"/>
      <c r="G53" s="9"/>
      <c r="H53" s="30"/>
    </row>
    <row r="54" spans="2:8" ht="12.75">
      <c r="B54" s="6"/>
      <c r="C54" s="26" t="s">
        <v>40</v>
      </c>
      <c r="D54" s="29">
        <v>26118</v>
      </c>
      <c r="E54" s="29">
        <v>25078</v>
      </c>
      <c r="F54" s="29"/>
      <c r="G54" s="9"/>
      <c r="H54" s="30"/>
    </row>
    <row r="55" spans="2:8" ht="12.75">
      <c r="B55" s="6"/>
      <c r="C55" s="26" t="s">
        <v>41</v>
      </c>
      <c r="D55" s="29">
        <v>483</v>
      </c>
      <c r="E55" s="29">
        <v>525</v>
      </c>
      <c r="F55" s="29"/>
      <c r="G55" s="9"/>
      <c r="H55" s="30"/>
    </row>
    <row r="56" spans="2:8" ht="12.75">
      <c r="B56" s="6"/>
      <c r="C56" s="26" t="s">
        <v>42</v>
      </c>
      <c r="D56" s="29">
        <v>129918</v>
      </c>
      <c r="E56" s="29">
        <v>117885</v>
      </c>
      <c r="F56" s="29"/>
      <c r="G56" s="9"/>
      <c r="H56" s="30"/>
    </row>
    <row r="57" spans="2:8" ht="12.75">
      <c r="B57" s="6"/>
      <c r="C57" s="26" t="s">
        <v>43</v>
      </c>
      <c r="D57" s="29">
        <v>0</v>
      </c>
      <c r="E57" s="29">
        <v>6175</v>
      </c>
      <c r="F57" s="29"/>
      <c r="G57" s="9"/>
      <c r="H57" s="30"/>
    </row>
    <row r="58" spans="2:8" ht="12.75">
      <c r="B58" s="6"/>
      <c r="C58" s="26"/>
      <c r="D58" s="39">
        <f>SUM(D53:D57)</f>
        <v>264883</v>
      </c>
      <c r="E58" s="39">
        <f>SUM(E53:E57)</f>
        <v>256865</v>
      </c>
      <c r="F58" s="41"/>
      <c r="G58" s="9"/>
      <c r="H58" s="30"/>
    </row>
    <row r="59" spans="2:7" ht="6" customHeight="1">
      <c r="B59" s="6"/>
      <c r="C59" s="26"/>
      <c r="D59" s="45"/>
      <c r="E59" s="25"/>
      <c r="F59" s="25"/>
      <c r="G59" s="9"/>
    </row>
    <row r="60" spans="2:8" ht="12.75">
      <c r="B60" s="6"/>
      <c r="C60" s="42" t="s">
        <v>44</v>
      </c>
      <c r="D60" s="46">
        <v>32434</v>
      </c>
      <c r="E60" s="47">
        <v>29329</v>
      </c>
      <c r="F60" s="48"/>
      <c r="G60" s="9"/>
      <c r="H60" s="30"/>
    </row>
    <row r="61" spans="2:7" ht="6" customHeight="1">
      <c r="B61" s="6"/>
      <c r="C61" s="42"/>
      <c r="D61" s="24"/>
      <c r="E61" s="48"/>
      <c r="F61" s="48"/>
      <c r="G61" s="9"/>
    </row>
    <row r="62" spans="2:8" ht="13.5" thickBot="1">
      <c r="B62" s="6"/>
      <c r="C62" s="42" t="s">
        <v>45</v>
      </c>
      <c r="D62" s="43">
        <f>SUM(D58:D60)+D49</f>
        <v>638383</v>
      </c>
      <c r="E62" s="43">
        <f>SUM(E58:E60)+E49</f>
        <v>612663</v>
      </c>
      <c r="F62" s="41"/>
      <c r="G62" s="9"/>
      <c r="H62" s="30"/>
    </row>
    <row r="63" spans="2:7" ht="13.5" thickTop="1">
      <c r="B63" s="6"/>
      <c r="C63" s="36"/>
      <c r="D63" s="24"/>
      <c r="E63" s="24"/>
      <c r="F63" s="25"/>
      <c r="G63" s="9"/>
    </row>
    <row r="64" spans="2:7" ht="13.5" thickBot="1">
      <c r="B64" s="6"/>
      <c r="C64" s="49" t="s">
        <v>46</v>
      </c>
      <c r="D64" s="50">
        <f>+D58/D53</f>
        <v>2.444381898047322</v>
      </c>
      <c r="E64" s="50">
        <f>+E58/E53</f>
        <v>2.3960840282830542</v>
      </c>
      <c r="F64" s="51"/>
      <c r="G64" s="9"/>
    </row>
    <row r="65" spans="2:7" ht="13.5" thickTop="1">
      <c r="B65" s="6"/>
      <c r="C65" s="52"/>
      <c r="D65" s="53"/>
      <c r="E65" s="53"/>
      <c r="F65" s="54"/>
      <c r="G65" s="9"/>
    </row>
    <row r="66" spans="2:7" ht="13.5" thickBot="1">
      <c r="B66" s="55"/>
      <c r="C66" s="56"/>
      <c r="D66" s="57"/>
      <c r="E66" s="57"/>
      <c r="F66" s="57"/>
      <c r="G66" s="58"/>
    </row>
    <row r="67" spans="3:7" ht="12.75">
      <c r="C67" s="24"/>
      <c r="D67" s="24"/>
      <c r="E67" s="24"/>
      <c r="F67" s="24"/>
      <c r="G67" s="24"/>
    </row>
    <row r="69" ht="12.75">
      <c r="D69" s="31"/>
    </row>
    <row r="70" spans="4:6" ht="12.75">
      <c r="D70" s="31"/>
      <c r="E70" s="30"/>
      <c r="F70" s="30"/>
    </row>
  </sheetData>
  <mergeCells count="9">
    <mergeCell ref="C6:E6"/>
    <mergeCell ref="C7:E7"/>
    <mergeCell ref="C8:E8"/>
    <mergeCell ref="C9:E9"/>
    <mergeCell ref="C15:E15"/>
    <mergeCell ref="C10:E10"/>
    <mergeCell ref="C11:E11"/>
    <mergeCell ref="C13:E13"/>
    <mergeCell ref="C14:E14"/>
  </mergeCells>
  <printOptions/>
  <pageMargins left="0.75" right="0.75" top="1" bottom="1" header="0.5" footer="0.5"/>
  <pageSetup orientation="portrait" paperSize="9"/>
  <legacyDrawing r:id="rId2"/>
  <oleObjects>
    <oleObject progId="Paint.Picture" shapeId="6513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workbookViewId="0" topLeftCell="A1">
      <selection activeCell="D16" sqref="D16"/>
    </sheetView>
  </sheetViews>
  <sheetFormatPr defaultColWidth="9.140625" defaultRowHeight="12.75"/>
  <cols>
    <col min="1" max="1" width="9.140625" style="59" customWidth="1"/>
    <col min="2" max="2" width="2.57421875" style="59" customWidth="1"/>
    <col min="3" max="3" width="2.00390625" style="59" customWidth="1"/>
    <col min="4" max="4" width="47.421875" style="59" customWidth="1"/>
    <col min="5" max="5" width="16.140625" style="59" customWidth="1"/>
    <col min="6" max="6" width="0.2890625" style="59" hidden="1" customWidth="1"/>
    <col min="7" max="9" width="16.140625" style="59" customWidth="1"/>
    <col min="10" max="10" width="1.1484375" style="59" customWidth="1"/>
    <col min="11" max="16384" width="9.140625" style="59" customWidth="1"/>
  </cols>
  <sheetData>
    <row r="1" ht="13.5" thickBot="1"/>
    <row r="2" spans="2:10" ht="12.75">
      <c r="B2" s="60"/>
      <c r="C2" s="61"/>
      <c r="D2" s="61"/>
      <c r="E2" s="61"/>
      <c r="F2" s="61"/>
      <c r="G2" s="61"/>
      <c r="H2" s="61"/>
      <c r="I2" s="61"/>
      <c r="J2" s="62"/>
    </row>
    <row r="3" spans="2:10" ht="15">
      <c r="B3" s="63"/>
      <c r="C3" s="64"/>
      <c r="D3" s="64"/>
      <c r="E3" s="64"/>
      <c r="F3" s="64"/>
      <c r="G3" s="64"/>
      <c r="H3" s="64"/>
      <c r="I3" s="65"/>
      <c r="J3" s="66"/>
    </row>
    <row r="4" spans="2:10" ht="15">
      <c r="B4" s="63"/>
      <c r="C4" s="64"/>
      <c r="D4" s="64"/>
      <c r="E4" s="64"/>
      <c r="F4" s="64"/>
      <c r="G4" s="64"/>
      <c r="H4" s="64"/>
      <c r="I4" s="67"/>
      <c r="J4" s="66"/>
    </row>
    <row r="5" spans="2:10" ht="12.75">
      <c r="B5" s="63"/>
      <c r="C5" s="64"/>
      <c r="D5" s="64"/>
      <c r="E5" s="64"/>
      <c r="F5" s="64"/>
      <c r="G5" s="64"/>
      <c r="H5" s="64"/>
      <c r="I5" s="64"/>
      <c r="J5" s="66"/>
    </row>
    <row r="6" spans="2:10" ht="21" customHeight="1">
      <c r="B6" s="63"/>
      <c r="C6" s="238"/>
      <c r="D6" s="233"/>
      <c r="E6" s="233"/>
      <c r="F6" s="233"/>
      <c r="G6" s="233"/>
      <c r="H6" s="233"/>
      <c r="I6" s="233"/>
      <c r="J6" s="69"/>
    </row>
    <row r="7" spans="2:10" s="70" customFormat="1" ht="12">
      <c r="B7" s="71"/>
      <c r="C7" s="234" t="s">
        <v>0</v>
      </c>
      <c r="D7" s="234"/>
      <c r="E7" s="234"/>
      <c r="F7" s="234"/>
      <c r="G7" s="234"/>
      <c r="H7" s="234"/>
      <c r="I7" s="234"/>
      <c r="J7" s="72"/>
    </row>
    <row r="8" spans="2:10" s="70" customFormat="1" ht="12.75">
      <c r="B8" s="71"/>
      <c r="C8" s="229" t="s">
        <v>1</v>
      </c>
      <c r="D8" s="233"/>
      <c r="E8" s="233"/>
      <c r="F8" s="233"/>
      <c r="G8" s="233"/>
      <c r="H8" s="233"/>
      <c r="I8" s="233"/>
      <c r="J8" s="73"/>
    </row>
    <row r="9" spans="2:10" ht="9" customHeight="1">
      <c r="B9" s="63"/>
      <c r="C9" s="64"/>
      <c r="D9" s="64"/>
      <c r="E9" s="64"/>
      <c r="F9" s="64"/>
      <c r="G9" s="64"/>
      <c r="H9" s="64"/>
      <c r="I9" s="64"/>
      <c r="J9" s="66"/>
    </row>
    <row r="10" spans="2:10" s="74" customFormat="1" ht="12.75">
      <c r="B10" s="75"/>
      <c r="C10" s="228" t="s">
        <v>3</v>
      </c>
      <c r="D10" s="228"/>
      <c r="E10" s="228"/>
      <c r="F10" s="228"/>
      <c r="G10" s="228"/>
      <c r="H10" s="228"/>
      <c r="I10" s="228"/>
      <c r="J10" s="76"/>
    </row>
    <row r="11" spans="2:10" s="74" customFormat="1" ht="12.75">
      <c r="B11" s="75"/>
      <c r="C11" s="228" t="s">
        <v>4</v>
      </c>
      <c r="D11" s="228"/>
      <c r="E11" s="228"/>
      <c r="F11" s="228"/>
      <c r="G11" s="228"/>
      <c r="H11" s="228"/>
      <c r="I11" s="228"/>
      <c r="J11" s="76"/>
    </row>
    <row r="12" spans="2:10" s="77" customFormat="1" ht="12.75" customHeight="1">
      <c r="B12" s="78"/>
      <c r="C12" s="229" t="s">
        <v>5</v>
      </c>
      <c r="D12" s="229"/>
      <c r="E12" s="229"/>
      <c r="F12" s="229"/>
      <c r="G12" s="229"/>
      <c r="H12" s="229"/>
      <c r="I12" s="229"/>
      <c r="J12" s="79"/>
    </row>
    <row r="13" spans="2:10" s="77" customFormat="1" ht="12.75">
      <c r="B13" s="78"/>
      <c r="C13" s="11"/>
      <c r="D13" s="14"/>
      <c r="E13" s="14"/>
      <c r="F13" s="14"/>
      <c r="G13" s="14"/>
      <c r="H13" s="14"/>
      <c r="I13" s="14"/>
      <c r="J13" s="79"/>
    </row>
    <row r="14" spans="2:10" s="80" customFormat="1" ht="21" customHeight="1">
      <c r="B14" s="81"/>
      <c r="C14" s="82"/>
      <c r="D14" s="83" t="s">
        <v>47</v>
      </c>
      <c r="E14" s="84"/>
      <c r="F14" s="84"/>
      <c r="G14" s="84"/>
      <c r="H14" s="84"/>
      <c r="I14" s="85"/>
      <c r="J14" s="86"/>
    </row>
    <row r="15" spans="2:10" ht="10.5" customHeight="1">
      <c r="B15" s="63"/>
      <c r="C15" s="64"/>
      <c r="D15" s="64"/>
      <c r="E15" s="64"/>
      <c r="F15" s="64"/>
      <c r="G15" s="64"/>
      <c r="H15" s="64"/>
      <c r="I15" s="64"/>
      <c r="J15" s="66"/>
    </row>
    <row r="16" spans="2:10" ht="16.5" customHeight="1">
      <c r="B16" s="63"/>
      <c r="C16" s="87"/>
      <c r="D16" s="88"/>
      <c r="E16" s="89" t="s">
        <v>48</v>
      </c>
      <c r="F16" s="90"/>
      <c r="G16" s="91"/>
      <c r="H16" s="235" t="s">
        <v>49</v>
      </c>
      <c r="I16" s="236"/>
      <c r="J16" s="76"/>
    </row>
    <row r="17" spans="2:10" ht="12.75">
      <c r="B17" s="63"/>
      <c r="C17" s="64"/>
      <c r="D17" s="92" t="s">
        <v>50</v>
      </c>
      <c r="E17" s="93" t="s">
        <v>51</v>
      </c>
      <c r="F17" s="94"/>
      <c r="G17" s="95" t="s">
        <v>52</v>
      </c>
      <c r="H17" s="94" t="s">
        <v>53</v>
      </c>
      <c r="I17" s="95" t="s">
        <v>52</v>
      </c>
      <c r="J17" s="76"/>
    </row>
    <row r="18" spans="2:10" ht="12.75">
      <c r="B18" s="63"/>
      <c r="C18" s="64"/>
      <c r="D18" s="92"/>
      <c r="E18" s="93" t="s">
        <v>54</v>
      </c>
      <c r="F18" s="94"/>
      <c r="G18" s="96" t="s">
        <v>55</v>
      </c>
      <c r="H18" s="94" t="s">
        <v>54</v>
      </c>
      <c r="I18" s="96" t="s">
        <v>55</v>
      </c>
      <c r="J18" s="76"/>
    </row>
    <row r="19" spans="2:10" ht="12.75">
      <c r="B19" s="63"/>
      <c r="C19" s="64"/>
      <c r="D19" s="92"/>
      <c r="E19" s="93" t="s">
        <v>56</v>
      </c>
      <c r="F19" s="94"/>
      <c r="G19" s="96" t="s">
        <v>57</v>
      </c>
      <c r="H19" s="94" t="s">
        <v>58</v>
      </c>
      <c r="I19" s="96" t="s">
        <v>59</v>
      </c>
      <c r="J19" s="76"/>
    </row>
    <row r="20" spans="2:10" ht="12.75">
      <c r="B20" s="63"/>
      <c r="C20" s="64"/>
      <c r="D20" s="92"/>
      <c r="E20" s="97">
        <v>38260</v>
      </c>
      <c r="F20" s="98"/>
      <c r="G20" s="99">
        <v>37894</v>
      </c>
      <c r="H20" s="100">
        <v>38260</v>
      </c>
      <c r="I20" s="99">
        <v>37894</v>
      </c>
      <c r="J20" s="101"/>
    </row>
    <row r="21" spans="2:10" ht="12.75">
      <c r="B21" s="63"/>
      <c r="C21" s="64"/>
      <c r="D21" s="92"/>
      <c r="E21" s="102" t="s">
        <v>13</v>
      </c>
      <c r="F21" s="103"/>
      <c r="G21" s="104" t="s">
        <v>13</v>
      </c>
      <c r="H21" s="103" t="s">
        <v>13</v>
      </c>
      <c r="I21" s="104" t="s">
        <v>13</v>
      </c>
      <c r="J21" s="76"/>
    </row>
    <row r="22" spans="2:10" ht="12.75">
      <c r="B22" s="63"/>
      <c r="C22" s="64"/>
      <c r="D22" s="92"/>
      <c r="E22" s="49"/>
      <c r="F22" s="64"/>
      <c r="G22" s="92"/>
      <c r="H22" s="64"/>
      <c r="I22" s="92"/>
      <c r="J22" s="66"/>
    </row>
    <row r="23" spans="2:10" ht="12.75" customHeight="1">
      <c r="B23" s="63"/>
      <c r="C23" s="105"/>
      <c r="D23" s="92" t="s">
        <v>60</v>
      </c>
      <c r="E23" s="106">
        <f>H23-79448.4</f>
        <v>41587.600000000006</v>
      </c>
      <c r="F23" s="107"/>
      <c r="G23" s="108">
        <v>36185</v>
      </c>
      <c r="H23" s="109">
        <f>121056-20</f>
        <v>121036</v>
      </c>
      <c r="I23" s="110">
        <v>111234</v>
      </c>
      <c r="J23" s="111"/>
    </row>
    <row r="24" spans="2:10" ht="12.75" customHeight="1">
      <c r="B24" s="63"/>
      <c r="C24" s="105"/>
      <c r="D24" s="92" t="s">
        <v>61</v>
      </c>
      <c r="E24" s="112">
        <f>H24--53708.5</f>
        <v>-30564</v>
      </c>
      <c r="F24" s="113"/>
      <c r="G24" s="114">
        <v>-17833</v>
      </c>
      <c r="H24" s="113">
        <v>-84272.5</v>
      </c>
      <c r="I24" s="115">
        <v>-65379</v>
      </c>
      <c r="J24" s="116"/>
    </row>
    <row r="25" spans="2:10" ht="12.75" customHeight="1">
      <c r="B25" s="63"/>
      <c r="C25" s="105"/>
      <c r="D25" s="19" t="s">
        <v>62</v>
      </c>
      <c r="E25" s="117">
        <f>SUM(E23:E24)</f>
        <v>11023.600000000006</v>
      </c>
      <c r="F25" s="118">
        <f>SUM(F23:F24)</f>
        <v>0</v>
      </c>
      <c r="G25" s="119">
        <f>SUM(G23:G24)</f>
        <v>18352</v>
      </c>
      <c r="H25" s="120">
        <f>SUM(H23:H24)</f>
        <v>36763.5</v>
      </c>
      <c r="I25" s="121">
        <f>SUM(I23:I24)</f>
        <v>45855</v>
      </c>
      <c r="J25" s="111"/>
    </row>
    <row r="26" spans="2:10" ht="12.75" customHeight="1">
      <c r="B26" s="63"/>
      <c r="C26" s="105"/>
      <c r="D26" s="92" t="s">
        <v>63</v>
      </c>
      <c r="E26" s="106">
        <f>H26-14376</f>
        <v>5457</v>
      </c>
      <c r="F26" s="107"/>
      <c r="G26" s="108">
        <v>3550</v>
      </c>
      <c r="H26" s="109">
        <f>19813+20</f>
        <v>19833</v>
      </c>
      <c r="I26" s="110">
        <v>13221</v>
      </c>
      <c r="J26" s="116"/>
    </row>
    <row r="27" spans="2:10" ht="12.75" customHeight="1">
      <c r="B27" s="63"/>
      <c r="C27" s="105"/>
      <c r="D27" s="122" t="s">
        <v>64</v>
      </c>
      <c r="E27" s="112">
        <f>H27--20952</f>
        <v>-11481</v>
      </c>
      <c r="F27" s="113"/>
      <c r="G27" s="114">
        <v>-12730</v>
      </c>
      <c r="H27" s="123">
        <v>-32433</v>
      </c>
      <c r="I27" s="115">
        <v>-32636</v>
      </c>
      <c r="J27" s="111"/>
    </row>
    <row r="28" spans="2:10" ht="12.75" customHeight="1">
      <c r="B28" s="63"/>
      <c r="C28" s="105"/>
      <c r="D28" s="19" t="s">
        <v>65</v>
      </c>
      <c r="E28" s="117">
        <f>SUM(E25:E27)</f>
        <v>4999.600000000006</v>
      </c>
      <c r="F28" s="118">
        <f>SUM(F25:F27)</f>
        <v>0</v>
      </c>
      <c r="G28" s="119">
        <f>SUM(G25:G27)</f>
        <v>9172</v>
      </c>
      <c r="H28" s="120">
        <f>SUM(H25:H27)</f>
        <v>24163.5</v>
      </c>
      <c r="I28" s="121">
        <f>SUM(I25:I27)</f>
        <v>26440</v>
      </c>
      <c r="J28" s="116"/>
    </row>
    <row r="29" spans="2:10" ht="12.75" customHeight="1">
      <c r="B29" s="63"/>
      <c r="C29" s="105"/>
      <c r="D29" s="92" t="s">
        <v>66</v>
      </c>
      <c r="E29" s="124">
        <f>H29-1859</f>
        <v>1177.5</v>
      </c>
      <c r="F29" s="107"/>
      <c r="G29" s="108">
        <v>1362</v>
      </c>
      <c r="H29" s="109">
        <v>3036.5</v>
      </c>
      <c r="I29" s="110">
        <v>3541</v>
      </c>
      <c r="J29" s="111"/>
    </row>
    <row r="30" spans="2:10" ht="12.75" customHeight="1">
      <c r="B30" s="63"/>
      <c r="C30" s="105"/>
      <c r="D30" s="92" t="s">
        <v>67</v>
      </c>
      <c r="E30" s="106">
        <f>H30--2580</f>
        <v>-1062.4</v>
      </c>
      <c r="F30" s="107"/>
      <c r="G30" s="108">
        <v>-1254</v>
      </c>
      <c r="H30" s="107">
        <f>-3441-201.4</f>
        <v>-3642.4</v>
      </c>
      <c r="I30" s="110">
        <v>-3011</v>
      </c>
      <c r="J30" s="116"/>
    </row>
    <row r="31" spans="2:10" ht="12.75" customHeight="1">
      <c r="B31" s="63"/>
      <c r="C31" s="105"/>
      <c r="D31" s="92" t="s">
        <v>68</v>
      </c>
      <c r="E31" s="112">
        <f>H31--414</f>
        <v>-207.5</v>
      </c>
      <c r="F31" s="113"/>
      <c r="G31" s="114">
        <v>-182</v>
      </c>
      <c r="H31" s="113">
        <v>-621.5</v>
      </c>
      <c r="I31" s="115">
        <v>-539</v>
      </c>
      <c r="J31" s="116"/>
    </row>
    <row r="32" spans="2:10" ht="12.75" customHeight="1">
      <c r="B32" s="63"/>
      <c r="C32" s="105"/>
      <c r="D32" s="19" t="s">
        <v>69</v>
      </c>
      <c r="E32" s="117">
        <f>SUM(E28:E31)</f>
        <v>4907.200000000006</v>
      </c>
      <c r="F32" s="118">
        <f>SUM(F28:F31)</f>
        <v>0</v>
      </c>
      <c r="G32" s="119">
        <f>SUM(G28:G31)</f>
        <v>9098</v>
      </c>
      <c r="H32" s="118">
        <f>SUM(H28:H31)</f>
        <v>22936.1</v>
      </c>
      <c r="I32" s="119">
        <f>SUM(I28:I31)</f>
        <v>26431</v>
      </c>
      <c r="J32" s="116"/>
    </row>
    <row r="33" spans="2:10" ht="12.75" customHeight="1">
      <c r="B33" s="63"/>
      <c r="C33" s="105"/>
      <c r="D33" s="92" t="s">
        <v>70</v>
      </c>
      <c r="E33" s="106"/>
      <c r="F33" s="107"/>
      <c r="G33" s="108"/>
      <c r="H33" s="109"/>
      <c r="I33" s="110"/>
      <c r="J33" s="111"/>
    </row>
    <row r="34" spans="2:10" ht="12.75" customHeight="1">
      <c r="B34" s="63"/>
      <c r="C34" s="105"/>
      <c r="D34" s="92" t="s">
        <v>71</v>
      </c>
      <c r="E34" s="106">
        <f>H34--6144</f>
        <v>-1420</v>
      </c>
      <c r="F34" s="107"/>
      <c r="G34" s="108">
        <v>-2952</v>
      </c>
      <c r="H34" s="107">
        <v>-7564</v>
      </c>
      <c r="I34" s="110">
        <v>-6777</v>
      </c>
      <c r="J34" s="116"/>
    </row>
    <row r="35" spans="2:10" ht="12.75" customHeight="1">
      <c r="B35" s="63"/>
      <c r="C35" s="105"/>
      <c r="D35" s="92" t="s">
        <v>72</v>
      </c>
      <c r="E35" s="112">
        <f>H35--151</f>
        <v>-22</v>
      </c>
      <c r="F35" s="113"/>
      <c r="G35" s="114">
        <v>-63</v>
      </c>
      <c r="H35" s="123">
        <v>-173</v>
      </c>
      <c r="I35" s="115">
        <v>-169</v>
      </c>
      <c r="J35" s="111"/>
    </row>
    <row r="36" spans="2:10" ht="12.75" customHeight="1">
      <c r="B36" s="63"/>
      <c r="C36" s="105"/>
      <c r="D36" s="19" t="s">
        <v>73</v>
      </c>
      <c r="E36" s="117">
        <f>SUM(E32:E35)</f>
        <v>3465.200000000006</v>
      </c>
      <c r="F36" s="118">
        <f>SUM(F32:F35)</f>
        <v>0</v>
      </c>
      <c r="G36" s="119">
        <f>SUM(G32:G35)</f>
        <v>6083</v>
      </c>
      <c r="H36" s="118">
        <f>SUM(H32:H35)</f>
        <v>15199.099999999999</v>
      </c>
      <c r="I36" s="119">
        <f>SUM(I32:I35)</f>
        <v>19485</v>
      </c>
      <c r="J36" s="116"/>
    </row>
    <row r="37" spans="2:10" ht="12.75" customHeight="1">
      <c r="B37" s="63"/>
      <c r="C37" s="105"/>
      <c r="D37" s="92" t="s">
        <v>74</v>
      </c>
      <c r="E37" s="112">
        <f>H37--2559</f>
        <v>-546</v>
      </c>
      <c r="F37" s="113"/>
      <c r="G37" s="114">
        <v>-1229</v>
      </c>
      <c r="H37" s="123">
        <v>-3105</v>
      </c>
      <c r="I37" s="115">
        <v>-3346</v>
      </c>
      <c r="J37" s="111"/>
    </row>
    <row r="38" spans="2:10" ht="12.75" customHeight="1" thickBot="1">
      <c r="B38" s="63"/>
      <c r="C38" s="105"/>
      <c r="D38" s="19" t="s">
        <v>75</v>
      </c>
      <c r="E38" s="125">
        <f>SUM(E36:E37)</f>
        <v>2919.200000000006</v>
      </c>
      <c r="F38" s="126">
        <f>SUM(F36:F37)</f>
        <v>0</v>
      </c>
      <c r="G38" s="127">
        <f>SUM(G36:G37)</f>
        <v>4854</v>
      </c>
      <c r="H38" s="126">
        <f>SUM(H36:H37)</f>
        <v>12094.099999999999</v>
      </c>
      <c r="I38" s="127">
        <f>SUM(I36:I37)</f>
        <v>16139</v>
      </c>
      <c r="J38" s="116"/>
    </row>
    <row r="39" spans="2:10" ht="12.75" customHeight="1" thickTop="1">
      <c r="B39" s="63"/>
      <c r="C39" s="105"/>
      <c r="D39" s="19"/>
      <c r="E39" s="117"/>
      <c r="F39" s="118"/>
      <c r="G39" s="119"/>
      <c r="H39" s="118"/>
      <c r="I39" s="119"/>
      <c r="J39" s="116"/>
    </row>
    <row r="40" spans="2:10" ht="12.75" customHeight="1">
      <c r="B40" s="63"/>
      <c r="C40" s="105"/>
      <c r="D40" s="19"/>
      <c r="E40" s="117"/>
      <c r="F40" s="118"/>
      <c r="G40" s="119"/>
      <c r="H40" s="118"/>
      <c r="I40" s="119"/>
      <c r="J40" s="116"/>
    </row>
    <row r="41" spans="2:10" ht="12.75" customHeight="1">
      <c r="B41" s="63"/>
      <c r="C41" s="105"/>
      <c r="D41" s="92"/>
      <c r="E41" s="106"/>
      <c r="F41" s="107"/>
      <c r="G41" s="108"/>
      <c r="H41" s="107"/>
      <c r="I41" s="110"/>
      <c r="J41" s="116"/>
    </row>
    <row r="42" spans="2:10" ht="13.5" customHeight="1">
      <c r="B42" s="63"/>
      <c r="C42" s="64"/>
      <c r="D42" s="19" t="s">
        <v>76</v>
      </c>
      <c r="E42" s="49"/>
      <c r="F42" s="64"/>
      <c r="G42" s="108"/>
      <c r="H42" s="64"/>
      <c r="I42" s="110"/>
      <c r="J42" s="116"/>
    </row>
    <row r="43" spans="2:10" ht="12.75" hidden="1">
      <c r="B43" s="63"/>
      <c r="C43" s="64"/>
      <c r="D43" s="92"/>
      <c r="E43" s="49"/>
      <c r="F43" s="64"/>
      <c r="G43" s="108"/>
      <c r="H43" s="64"/>
      <c r="I43" s="110"/>
      <c r="J43" s="116"/>
    </row>
    <row r="44" spans="2:10" ht="8.25" customHeight="1">
      <c r="B44" s="63"/>
      <c r="C44" s="64"/>
      <c r="D44" s="92"/>
      <c r="E44" s="49"/>
      <c r="F44" s="64"/>
      <c r="G44" s="108"/>
      <c r="H44" s="64"/>
      <c r="I44" s="110"/>
      <c r="J44" s="116"/>
    </row>
    <row r="45" spans="2:10" ht="12.75" customHeight="1">
      <c r="B45" s="63"/>
      <c r="C45" s="64"/>
      <c r="D45" s="92" t="s">
        <v>77</v>
      </c>
      <c r="E45" s="49"/>
      <c r="F45" s="64"/>
      <c r="G45" s="108"/>
      <c r="H45" s="64"/>
      <c r="I45" s="110"/>
      <c r="J45" s="116"/>
    </row>
    <row r="46" spans="2:10" ht="13.5" thickBot="1">
      <c r="B46" s="63"/>
      <c r="C46" s="64"/>
      <c r="D46" s="128" t="s">
        <v>78</v>
      </c>
      <c r="E46" s="129">
        <f>E38/108120.336*100</f>
        <v>2.6999546135335786</v>
      </c>
      <c r="F46" s="130"/>
      <c r="G46" s="131">
        <v>4.616555061559014</v>
      </c>
      <c r="H46" s="132">
        <f>SUM(H38/108120.336)*100</f>
        <v>11.185777299101254</v>
      </c>
      <c r="I46" s="133">
        <v>15.34952248423999</v>
      </c>
      <c r="J46" s="134"/>
    </row>
    <row r="47" spans="2:10" ht="13.5" thickTop="1">
      <c r="B47" s="63"/>
      <c r="C47" s="64"/>
      <c r="D47" s="128"/>
      <c r="E47" s="135"/>
      <c r="F47" s="136"/>
      <c r="G47" s="137"/>
      <c r="H47" s="138"/>
      <c r="I47" s="139"/>
      <c r="J47" s="134"/>
    </row>
    <row r="48" spans="2:10" ht="12.75" customHeight="1">
      <c r="B48" s="63"/>
      <c r="C48" s="64"/>
      <c r="D48" s="128"/>
      <c r="E48" s="135"/>
      <c r="F48" s="136"/>
      <c r="G48" s="137"/>
      <c r="H48" s="138"/>
      <c r="I48" s="139"/>
      <c r="J48" s="134"/>
    </row>
    <row r="49" spans="2:10" ht="12.75" customHeight="1">
      <c r="B49" s="63"/>
      <c r="C49" s="64"/>
      <c r="D49" s="92" t="s">
        <v>50</v>
      </c>
      <c r="E49" s="140"/>
      <c r="F49" s="136"/>
      <c r="G49" s="108"/>
      <c r="H49" s="136"/>
      <c r="I49" s="110"/>
      <c r="J49" s="66"/>
    </row>
    <row r="50" spans="2:10" ht="12.75" customHeight="1">
      <c r="B50" s="63"/>
      <c r="C50" s="64"/>
      <c r="D50" s="92" t="s">
        <v>79</v>
      </c>
      <c r="E50" s="140"/>
      <c r="F50" s="136"/>
      <c r="G50" s="108"/>
      <c r="H50" s="136"/>
      <c r="I50" s="110"/>
      <c r="J50" s="66"/>
    </row>
    <row r="51" spans="2:10" ht="13.5" thickBot="1">
      <c r="B51" s="63"/>
      <c r="C51" s="64"/>
      <c r="D51" s="128" t="s">
        <v>80</v>
      </c>
      <c r="E51" s="129">
        <f>SUM(E38/108595.137)*100</f>
        <v>2.6881498386064986</v>
      </c>
      <c r="F51" s="130"/>
      <c r="G51" s="131">
        <v>4.590940270249757</v>
      </c>
      <c r="H51" s="132">
        <f>SUM(H38/108595.137)*100</f>
        <v>11.136870705361327</v>
      </c>
      <c r="I51" s="141">
        <v>15.264356104453356</v>
      </c>
      <c r="J51" s="116"/>
    </row>
    <row r="52" spans="2:10" ht="13.5" thickTop="1">
      <c r="B52" s="63"/>
      <c r="C52" s="64"/>
      <c r="D52" s="142" t="s">
        <v>50</v>
      </c>
      <c r="E52" s="143"/>
      <c r="F52" s="144"/>
      <c r="G52" s="145"/>
      <c r="H52" s="146"/>
      <c r="I52" s="147"/>
      <c r="J52" s="116"/>
    </row>
    <row r="53" spans="2:10" ht="12.75">
      <c r="B53" s="63"/>
      <c r="C53" s="64"/>
      <c r="D53" s="64"/>
      <c r="E53" s="138"/>
      <c r="F53" s="136"/>
      <c r="G53" s="148"/>
      <c r="H53" s="138"/>
      <c r="I53" s="149"/>
      <c r="J53" s="116"/>
    </row>
    <row r="54" spans="2:10" ht="9.75" customHeight="1" thickBot="1">
      <c r="B54" s="150"/>
      <c r="C54" s="56"/>
      <c r="D54" s="56" t="s">
        <v>50</v>
      </c>
      <c r="E54" s="56"/>
      <c r="F54" s="56"/>
      <c r="G54" s="56"/>
      <c r="H54" s="151"/>
      <c r="I54" s="152"/>
      <c r="J54" s="153"/>
    </row>
    <row r="55" spans="3:10" ht="12.75" hidden="1">
      <c r="C55" s="154"/>
      <c r="D55" s="155"/>
      <c r="E55" s="155"/>
      <c r="F55" s="155"/>
      <c r="G55" s="107"/>
      <c r="H55" s="107"/>
      <c r="I55" s="64"/>
      <c r="J55" s="64"/>
    </row>
    <row r="56" spans="3:10" ht="37.5" customHeight="1" hidden="1">
      <c r="C56" s="156" t="s">
        <v>81</v>
      </c>
      <c r="D56" s="237" t="s">
        <v>82</v>
      </c>
      <c r="E56" s="237"/>
      <c r="F56" s="237"/>
      <c r="G56" s="237"/>
      <c r="H56" s="237"/>
      <c r="I56" s="237"/>
      <c r="J56" s="107"/>
    </row>
    <row r="57" spans="3:10" ht="12.75">
      <c r="C57" s="64"/>
      <c r="D57" s="64"/>
      <c r="E57" s="64"/>
      <c r="F57" s="64"/>
      <c r="G57" s="64"/>
      <c r="H57" s="64"/>
      <c r="I57" s="64"/>
      <c r="J57" s="107"/>
    </row>
    <row r="58" ht="12.75">
      <c r="J58" s="157"/>
    </row>
    <row r="59" ht="12.75">
      <c r="J59" s="157"/>
    </row>
    <row r="60" ht="12.75">
      <c r="J60" s="157"/>
    </row>
    <row r="61" ht="12.75">
      <c r="J61" s="157"/>
    </row>
    <row r="62" ht="12.75">
      <c r="J62" s="157"/>
    </row>
    <row r="63" ht="12.75">
      <c r="J63" s="157"/>
    </row>
    <row r="64" ht="12.75">
      <c r="J64" s="157"/>
    </row>
  </sheetData>
  <mergeCells count="8">
    <mergeCell ref="C6:I6"/>
    <mergeCell ref="C7:I7"/>
    <mergeCell ref="C8:I8"/>
    <mergeCell ref="C10:I10"/>
    <mergeCell ref="C11:I11"/>
    <mergeCell ref="C12:I12"/>
    <mergeCell ref="H16:I16"/>
    <mergeCell ref="D56:I56"/>
  </mergeCells>
  <printOptions/>
  <pageMargins left="0.75" right="0.75" top="1" bottom="1" header="0.5" footer="0.5"/>
  <pageSetup orientation="portrait" paperSize="9"/>
  <legacyDrawing r:id="rId2"/>
  <oleObjects>
    <oleObject progId="Paint.Picture" shapeId="65247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T67"/>
  <sheetViews>
    <sheetView workbookViewId="0" topLeftCell="A52">
      <selection activeCell="F69" sqref="F69"/>
    </sheetView>
  </sheetViews>
  <sheetFormatPr defaultColWidth="9.140625" defaultRowHeight="12.75"/>
  <cols>
    <col min="1" max="1" width="9.140625" style="1" customWidth="1"/>
    <col min="2" max="2" width="2.421875" style="1" customWidth="1"/>
    <col min="3" max="3" width="1.8515625" style="1" customWidth="1"/>
    <col min="4" max="4" width="2.28125" style="1" customWidth="1"/>
    <col min="5" max="5" width="32.57421875" style="1" customWidth="1"/>
    <col min="6" max="6" width="18.57421875" style="1" customWidth="1"/>
    <col min="7" max="7" width="12.28125" style="1" customWidth="1"/>
    <col min="8" max="8" width="14.8515625" style="31" customWidth="1"/>
    <col min="9" max="9" width="1.57421875" style="1" customWidth="1"/>
    <col min="10" max="10" width="6.8515625" style="1" hidden="1" customWidth="1"/>
    <col min="11" max="11" width="2.28125" style="1" customWidth="1"/>
    <col min="12" max="12" width="9.140625" style="1" customWidth="1"/>
    <col min="13" max="13" width="8.28125" style="1" customWidth="1"/>
    <col min="14" max="16384" width="9.140625" style="1" customWidth="1"/>
  </cols>
  <sheetData>
    <row r="1" spans="2:11" ht="15">
      <c r="B1" s="2"/>
      <c r="C1" s="61"/>
      <c r="D1" s="61"/>
      <c r="E1" s="61"/>
      <c r="F1" s="61"/>
      <c r="G1" s="61"/>
      <c r="H1" s="61"/>
      <c r="I1" s="61"/>
      <c r="J1" s="193"/>
      <c r="K1" s="5"/>
    </row>
    <row r="2" spans="2:11" ht="15">
      <c r="B2" s="6"/>
      <c r="C2" s="64"/>
      <c r="D2" s="64"/>
      <c r="E2" s="64"/>
      <c r="F2" s="64"/>
      <c r="G2" s="64"/>
      <c r="H2" s="64"/>
      <c r="I2" s="64"/>
      <c r="J2" s="194"/>
      <c r="K2" s="9"/>
    </row>
    <row r="3" spans="2:11" ht="12.75" customHeight="1">
      <c r="B3" s="6"/>
      <c r="C3" s="64"/>
      <c r="D3" s="64"/>
      <c r="E3" s="64"/>
      <c r="F3" s="64"/>
      <c r="G3" s="64"/>
      <c r="H3" s="64"/>
      <c r="I3" s="64"/>
      <c r="J3" s="66"/>
      <c r="K3" s="9"/>
    </row>
    <row r="4" spans="2:11" ht="12.75" customHeight="1">
      <c r="B4" s="6"/>
      <c r="C4" s="24"/>
      <c r="D4" s="24"/>
      <c r="E4" s="24"/>
      <c r="F4" s="24"/>
      <c r="G4" s="24"/>
      <c r="H4" s="37"/>
      <c r="I4" s="24"/>
      <c r="J4" s="9"/>
      <c r="K4" s="9"/>
    </row>
    <row r="5" spans="2:11" ht="15" customHeight="1">
      <c r="B5" s="6"/>
      <c r="C5" s="24"/>
      <c r="D5" s="24"/>
      <c r="E5" s="24"/>
      <c r="F5" s="24"/>
      <c r="G5" s="24"/>
      <c r="H5" s="37"/>
      <c r="I5" s="24"/>
      <c r="J5" s="9"/>
      <c r="K5" s="9"/>
    </row>
    <row r="6" spans="2:11" ht="12.75">
      <c r="B6" s="6"/>
      <c r="C6" s="234" t="s">
        <v>0</v>
      </c>
      <c r="D6" s="234"/>
      <c r="E6" s="234"/>
      <c r="F6" s="234"/>
      <c r="G6" s="234"/>
      <c r="H6" s="234"/>
      <c r="I6" s="195"/>
      <c r="J6" s="196"/>
      <c r="K6" s="9"/>
    </row>
    <row r="7" spans="2:11" ht="12.75">
      <c r="B7" s="6"/>
      <c r="C7" s="229" t="s">
        <v>1</v>
      </c>
      <c r="D7" s="229"/>
      <c r="E7" s="229"/>
      <c r="F7" s="229"/>
      <c r="G7" s="229"/>
      <c r="H7" s="229"/>
      <c r="I7" s="197"/>
      <c r="J7" s="198"/>
      <c r="K7" s="9"/>
    </row>
    <row r="8" spans="2:11" ht="12.75">
      <c r="B8" s="6"/>
      <c r="C8" s="24"/>
      <c r="D8" s="24"/>
      <c r="E8" s="24"/>
      <c r="F8" s="24"/>
      <c r="G8" s="24"/>
      <c r="H8" s="37"/>
      <c r="I8" s="24"/>
      <c r="J8" s="9"/>
      <c r="K8" s="9"/>
    </row>
    <row r="9" spans="2:11" ht="12.75">
      <c r="B9" s="6"/>
      <c r="C9" s="244" t="s">
        <v>83</v>
      </c>
      <c r="D9" s="244"/>
      <c r="E9" s="244"/>
      <c r="F9" s="244"/>
      <c r="G9" s="244"/>
      <c r="H9" s="244"/>
      <c r="K9" s="9"/>
    </row>
    <row r="10" spans="2:20" ht="14.25">
      <c r="B10" s="6"/>
      <c r="C10" s="244" t="s">
        <v>118</v>
      </c>
      <c r="D10" s="244"/>
      <c r="E10" s="244"/>
      <c r="F10" s="244"/>
      <c r="G10" s="244"/>
      <c r="H10" s="244"/>
      <c r="K10" s="9"/>
      <c r="N10" s="228"/>
      <c r="O10" s="228"/>
      <c r="P10" s="228"/>
      <c r="Q10" s="228"/>
      <c r="R10" s="228"/>
      <c r="S10" s="228"/>
      <c r="T10" s="239"/>
    </row>
    <row r="11" spans="2:20" ht="13.5" thickBot="1">
      <c r="B11" s="6"/>
      <c r="C11" s="240" t="s">
        <v>5</v>
      </c>
      <c r="D11" s="240"/>
      <c r="E11" s="240"/>
      <c r="F11" s="240"/>
      <c r="G11" s="240"/>
      <c r="H11" s="240"/>
      <c r="I11" s="197"/>
      <c r="J11" s="199"/>
      <c r="K11" s="9"/>
      <c r="N11" s="15"/>
      <c r="O11" s="15"/>
      <c r="P11" s="15"/>
      <c r="Q11" s="15"/>
      <c r="R11" s="15"/>
      <c r="S11" s="15"/>
      <c r="T11" s="200"/>
    </row>
    <row r="12" spans="2:18" ht="12.75">
      <c r="B12" s="6"/>
      <c r="C12" s="24"/>
      <c r="D12" s="24"/>
      <c r="E12" s="24"/>
      <c r="F12" s="24"/>
      <c r="G12" s="24"/>
      <c r="H12" s="37"/>
      <c r="I12" s="24"/>
      <c r="J12" s="9"/>
      <c r="K12" s="9"/>
      <c r="N12" s="197"/>
      <c r="O12" s="197"/>
      <c r="P12" s="197"/>
      <c r="R12" s="197"/>
    </row>
    <row r="13" spans="2:11" ht="12.75">
      <c r="B13" s="6"/>
      <c r="C13" s="83" t="s">
        <v>119</v>
      </c>
      <c r="D13" s="201"/>
      <c r="E13" s="201"/>
      <c r="F13" s="201"/>
      <c r="G13" s="201"/>
      <c r="H13" s="202"/>
      <c r="I13" s="203"/>
      <c r="J13" s="204"/>
      <c r="K13" s="9"/>
    </row>
    <row r="14" spans="2:11" ht="12.75">
      <c r="B14" s="6"/>
      <c r="C14" s="203"/>
      <c r="D14" s="203"/>
      <c r="E14" s="203"/>
      <c r="F14" s="203"/>
      <c r="G14" s="203"/>
      <c r="H14" s="203"/>
      <c r="I14" s="203"/>
      <c r="J14" s="204"/>
      <c r="K14" s="9"/>
    </row>
    <row r="15" spans="2:11" ht="12.75">
      <c r="B15" s="6"/>
      <c r="C15" s="162"/>
      <c r="D15" s="205"/>
      <c r="E15" s="205"/>
      <c r="F15" s="205"/>
      <c r="G15" s="206"/>
      <c r="H15" s="207"/>
      <c r="I15" s="24"/>
      <c r="J15" s="9"/>
      <c r="K15" s="9"/>
    </row>
    <row r="16" spans="2:11" ht="12.75" customHeight="1" hidden="1">
      <c r="B16" s="6"/>
      <c r="C16" s="23"/>
      <c r="D16" s="24"/>
      <c r="E16" s="24"/>
      <c r="F16" s="24"/>
      <c r="G16" s="26"/>
      <c r="H16" s="208"/>
      <c r="I16" s="24"/>
      <c r="J16" s="9"/>
      <c r="K16" s="9"/>
    </row>
    <row r="17" spans="2:11" ht="12.75" customHeight="1">
      <c r="B17" s="6"/>
      <c r="C17" s="23"/>
      <c r="D17" s="24"/>
      <c r="E17" s="24"/>
      <c r="F17" s="24"/>
      <c r="G17" s="96" t="s">
        <v>53</v>
      </c>
      <c r="H17" s="20" t="s">
        <v>52</v>
      </c>
      <c r="I17" s="24"/>
      <c r="J17" s="9"/>
      <c r="K17" s="9"/>
    </row>
    <row r="18" spans="2:11" ht="12.75" customHeight="1">
      <c r="B18" s="6"/>
      <c r="C18" s="23"/>
      <c r="D18" s="24"/>
      <c r="E18" s="24"/>
      <c r="F18" s="24"/>
      <c r="G18" s="96" t="s">
        <v>54</v>
      </c>
      <c r="H18" s="20" t="s">
        <v>55</v>
      </c>
      <c r="I18" s="24"/>
      <c r="J18" s="9"/>
      <c r="K18" s="9"/>
    </row>
    <row r="19" spans="2:11" ht="12.75">
      <c r="B19" s="6"/>
      <c r="C19" s="36"/>
      <c r="D19" s="24"/>
      <c r="E19" s="24"/>
      <c r="F19" s="24"/>
      <c r="G19" s="96" t="s">
        <v>58</v>
      </c>
      <c r="H19" s="20" t="s">
        <v>59</v>
      </c>
      <c r="I19" s="24"/>
      <c r="J19" s="9"/>
      <c r="K19" s="9"/>
    </row>
    <row r="20" spans="2:11" ht="12.75">
      <c r="B20" s="6"/>
      <c r="C20" s="36"/>
      <c r="D20" s="24"/>
      <c r="E20" s="24"/>
      <c r="F20" s="24"/>
      <c r="G20" s="97">
        <v>38260</v>
      </c>
      <c r="H20" s="99">
        <v>37894</v>
      </c>
      <c r="I20" s="24"/>
      <c r="J20" s="9"/>
      <c r="K20" s="9"/>
    </row>
    <row r="21" spans="2:11" ht="12.75">
      <c r="B21" s="6"/>
      <c r="C21" s="209"/>
      <c r="D21" s="210"/>
      <c r="E21" s="210"/>
      <c r="F21" s="210"/>
      <c r="G21" s="104" t="s">
        <v>120</v>
      </c>
      <c r="H21" s="104" t="s">
        <v>120</v>
      </c>
      <c r="I21" s="24"/>
      <c r="J21" s="9"/>
      <c r="K21" s="9"/>
    </row>
    <row r="22" spans="2:11" ht="12.75">
      <c r="B22" s="6"/>
      <c r="C22" s="36"/>
      <c r="D22" s="24"/>
      <c r="E22" s="24"/>
      <c r="F22" s="24"/>
      <c r="G22" s="99"/>
      <c r="H22" s="21"/>
      <c r="I22" s="24"/>
      <c r="J22" s="9"/>
      <c r="K22" s="9"/>
    </row>
    <row r="23" spans="2:11" ht="12.75">
      <c r="B23" s="6"/>
      <c r="C23" s="23" t="s">
        <v>121</v>
      </c>
      <c r="D23" s="24"/>
      <c r="E23" s="24"/>
      <c r="F23" s="24"/>
      <c r="G23" s="26"/>
      <c r="H23" s="25"/>
      <c r="I23" s="24"/>
      <c r="J23" s="9"/>
      <c r="K23" s="9"/>
    </row>
    <row r="24" spans="2:11" ht="12.75">
      <c r="B24" s="6"/>
      <c r="C24" s="36" t="s">
        <v>122</v>
      </c>
      <c r="D24" s="24"/>
      <c r="E24" s="24"/>
      <c r="F24" s="24"/>
      <c r="G24" s="32">
        <f>'[1]IS'!H32</f>
        <v>22936.1</v>
      </c>
      <c r="H24" s="29">
        <f>'[1]IS'!I32</f>
        <v>26431</v>
      </c>
      <c r="I24" s="24"/>
      <c r="J24" s="9"/>
      <c r="K24" s="211"/>
    </row>
    <row r="25" spans="2:11" ht="12.75">
      <c r="B25" s="6"/>
      <c r="C25" s="36" t="s">
        <v>123</v>
      </c>
      <c r="D25" s="24"/>
      <c r="E25" s="24"/>
      <c r="F25" s="24"/>
      <c r="G25" s="26"/>
      <c r="H25" s="29"/>
      <c r="I25" s="24"/>
      <c r="J25" s="9"/>
      <c r="K25" s="211"/>
    </row>
    <row r="26" spans="2:11" ht="12.75">
      <c r="B26" s="6"/>
      <c r="C26" s="36"/>
      <c r="D26" s="24" t="s">
        <v>124</v>
      </c>
      <c r="E26" s="24"/>
      <c r="F26" s="24"/>
      <c r="G26" s="32">
        <v>23727.225</v>
      </c>
      <c r="H26" s="29">
        <v>7889.688</v>
      </c>
      <c r="I26" s="24"/>
      <c r="J26" s="9"/>
      <c r="K26" s="211"/>
    </row>
    <row r="27" spans="2:11" ht="12.75" hidden="1">
      <c r="B27" s="6"/>
      <c r="C27" s="36"/>
      <c r="D27" s="24" t="s">
        <v>125</v>
      </c>
      <c r="E27" s="24"/>
      <c r="F27" s="24"/>
      <c r="G27" s="32"/>
      <c r="H27" s="29"/>
      <c r="I27" s="24"/>
      <c r="J27" s="9"/>
      <c r="K27" s="211"/>
    </row>
    <row r="28" spans="2:11" ht="12.75">
      <c r="B28" s="6"/>
      <c r="C28" s="36"/>
      <c r="D28" s="24" t="s">
        <v>126</v>
      </c>
      <c r="E28" s="24"/>
      <c r="F28" s="24"/>
      <c r="G28" s="212">
        <v>-21247.021</v>
      </c>
      <c r="H28" s="213">
        <v>-13252</v>
      </c>
      <c r="I28" s="24"/>
      <c r="J28" s="9"/>
      <c r="K28" s="211"/>
    </row>
    <row r="29" spans="2:11" ht="12.75">
      <c r="B29" s="6"/>
      <c r="C29" s="36" t="s">
        <v>127</v>
      </c>
      <c r="D29" s="24"/>
      <c r="E29" s="24"/>
      <c r="F29" s="24"/>
      <c r="G29" s="32">
        <f>SUM(G24:G28)</f>
        <v>25416.303999999996</v>
      </c>
      <c r="H29" s="29">
        <f>SUM(H24:H28)</f>
        <v>21068.688000000002</v>
      </c>
      <c r="I29" s="24"/>
      <c r="J29" s="9"/>
      <c r="K29" s="211"/>
    </row>
    <row r="30" spans="2:11" ht="12.75">
      <c r="B30" s="6"/>
      <c r="C30" s="36"/>
      <c r="D30" s="24"/>
      <c r="E30" s="24"/>
      <c r="F30" s="24"/>
      <c r="G30" s="26"/>
      <c r="H30" s="29"/>
      <c r="I30" s="24"/>
      <c r="J30" s="9"/>
      <c r="K30" s="211"/>
    </row>
    <row r="31" spans="2:11" ht="12.75" hidden="1">
      <c r="B31" s="6"/>
      <c r="C31" s="36" t="s">
        <v>128</v>
      </c>
      <c r="D31" s="24"/>
      <c r="E31" s="24"/>
      <c r="F31" s="24"/>
      <c r="G31" s="26"/>
      <c r="H31" s="29"/>
      <c r="I31" s="24"/>
      <c r="J31" s="9"/>
      <c r="K31" s="211"/>
    </row>
    <row r="32" spans="2:11" ht="12.75" hidden="1">
      <c r="B32" s="6"/>
      <c r="C32" s="36" t="s">
        <v>129</v>
      </c>
      <c r="D32" s="24"/>
      <c r="E32" s="24"/>
      <c r="F32" s="24"/>
      <c r="G32" s="26"/>
      <c r="H32" s="29"/>
      <c r="I32" s="24"/>
      <c r="J32" s="9"/>
      <c r="K32" s="211"/>
    </row>
    <row r="33" spans="2:11" ht="12.75">
      <c r="B33" s="6"/>
      <c r="C33" s="36" t="s">
        <v>130</v>
      </c>
      <c r="D33" s="24"/>
      <c r="E33" s="24"/>
      <c r="F33" s="24"/>
      <c r="G33" s="32">
        <v>-9304</v>
      </c>
      <c r="H33" s="29">
        <v>-58261</v>
      </c>
      <c r="I33" s="24"/>
      <c r="J33" s="9"/>
      <c r="K33" s="211"/>
    </row>
    <row r="34" spans="2:11" ht="12.75">
      <c r="B34" s="6"/>
      <c r="C34" s="36" t="s">
        <v>131</v>
      </c>
      <c r="D34" s="24"/>
      <c r="E34" s="24"/>
      <c r="F34" s="24"/>
      <c r="G34" s="212">
        <v>12846.355</v>
      </c>
      <c r="H34" s="213">
        <v>12409.06</v>
      </c>
      <c r="I34" s="24"/>
      <c r="J34" s="9"/>
      <c r="K34" s="211"/>
    </row>
    <row r="35" spans="2:11" ht="12.75">
      <c r="B35" s="6"/>
      <c r="C35" s="36" t="s">
        <v>132</v>
      </c>
      <c r="D35" s="24"/>
      <c r="E35" s="24"/>
      <c r="F35" s="24"/>
      <c r="G35" s="32">
        <f>SUM(G29:G34)</f>
        <v>28958.658999999996</v>
      </c>
      <c r="H35" s="29">
        <f>SUM(H29:H34)</f>
        <v>-24783.252</v>
      </c>
      <c r="I35" s="24"/>
      <c r="J35" s="9"/>
      <c r="K35" s="211"/>
    </row>
    <row r="36" spans="2:11" ht="12.75">
      <c r="B36" s="6"/>
      <c r="C36" s="36"/>
      <c r="D36" s="24"/>
      <c r="E36" s="24"/>
      <c r="F36" s="24"/>
      <c r="G36" s="26"/>
      <c r="H36" s="29"/>
      <c r="I36" s="24"/>
      <c r="J36" s="9"/>
      <c r="K36" s="211"/>
    </row>
    <row r="37" spans="2:11" ht="12.75">
      <c r="B37" s="6"/>
      <c r="C37" s="36" t="s">
        <v>133</v>
      </c>
      <c r="D37" s="24"/>
      <c r="E37" s="24"/>
      <c r="F37" s="24"/>
      <c r="G37" s="32">
        <v>-2740.863</v>
      </c>
      <c r="H37" s="32">
        <v>-8544.639</v>
      </c>
      <c r="I37" s="24"/>
      <c r="J37" s="9"/>
      <c r="K37" s="211"/>
    </row>
    <row r="38" spans="2:11" ht="12.75">
      <c r="B38" s="6"/>
      <c r="C38" s="36" t="s">
        <v>134</v>
      </c>
      <c r="D38" s="24"/>
      <c r="E38" s="24"/>
      <c r="F38" s="24"/>
      <c r="G38" s="212">
        <v>2437</v>
      </c>
      <c r="H38" s="213">
        <v>0</v>
      </c>
      <c r="I38" s="24"/>
      <c r="J38" s="9"/>
      <c r="K38" s="211"/>
    </row>
    <row r="39" spans="2:11" ht="12.75">
      <c r="B39" s="6"/>
      <c r="C39" s="36" t="s">
        <v>135</v>
      </c>
      <c r="D39" s="24"/>
      <c r="E39" s="24"/>
      <c r="F39" s="24"/>
      <c r="G39" s="32">
        <f>SUM(G35:G38)</f>
        <v>28654.795999999995</v>
      </c>
      <c r="H39" s="32">
        <f>SUM(H35:H38)</f>
        <v>-33327.891</v>
      </c>
      <c r="I39" s="24"/>
      <c r="J39" s="9"/>
      <c r="K39" s="211"/>
    </row>
    <row r="40" spans="2:11" ht="12.75">
      <c r="B40" s="6"/>
      <c r="C40" s="36"/>
      <c r="D40" s="24"/>
      <c r="E40" s="24"/>
      <c r="F40" s="24"/>
      <c r="G40" s="26"/>
      <c r="H40" s="29"/>
      <c r="I40" s="24"/>
      <c r="J40" s="9"/>
      <c r="K40" s="9"/>
    </row>
    <row r="41" spans="2:11" s="24" customFormat="1" ht="12.75">
      <c r="B41" s="6"/>
      <c r="C41" s="36"/>
      <c r="G41" s="26"/>
      <c r="H41" s="25"/>
      <c r="J41" s="9"/>
      <c r="K41" s="9"/>
    </row>
    <row r="42" spans="2:13" s="24" customFormat="1" ht="12.75">
      <c r="B42" s="6"/>
      <c r="C42" s="214" t="s">
        <v>136</v>
      </c>
      <c r="G42" s="26"/>
      <c r="H42" s="25"/>
      <c r="J42" s="9"/>
      <c r="K42" s="9"/>
      <c r="L42" s="64"/>
      <c r="M42" s="64"/>
    </row>
    <row r="43" spans="2:13" s="24" customFormat="1" ht="12.75">
      <c r="B43" s="6"/>
      <c r="C43" s="214"/>
      <c r="D43" s="24" t="s">
        <v>137</v>
      </c>
      <c r="G43" s="32">
        <v>-5998.2</v>
      </c>
      <c r="H43" s="29">
        <v>-6186</v>
      </c>
      <c r="J43" s="9"/>
      <c r="K43" s="9"/>
      <c r="L43" s="64"/>
      <c r="M43" s="64"/>
    </row>
    <row r="44" spans="2:13" s="24" customFormat="1" ht="15.75">
      <c r="B44" s="6"/>
      <c r="C44" s="36"/>
      <c r="D44" s="24" t="s">
        <v>138</v>
      </c>
      <c r="G44" s="212">
        <v>-35562</v>
      </c>
      <c r="H44" s="29">
        <v>46578.88</v>
      </c>
      <c r="J44" s="9"/>
      <c r="K44" s="215"/>
      <c r="L44" s="68"/>
      <c r="M44" s="14"/>
    </row>
    <row r="45" spans="2:13" s="24" customFormat="1" ht="12.75" customHeight="1">
      <c r="B45" s="6"/>
      <c r="C45" s="36" t="s">
        <v>139</v>
      </c>
      <c r="G45" s="216">
        <f>SUM(G43:G44)</f>
        <v>-41560.2</v>
      </c>
      <c r="H45" s="217">
        <f>SUM(H43:H44)</f>
        <v>40392.88</v>
      </c>
      <c r="J45" s="9"/>
      <c r="K45" s="215"/>
      <c r="L45" s="195"/>
      <c r="M45" s="195"/>
    </row>
    <row r="46" spans="2:18" s="24" customFormat="1" ht="12.75">
      <c r="B46" s="6"/>
      <c r="C46" s="36"/>
      <c r="G46" s="26"/>
      <c r="H46" s="25"/>
      <c r="J46" s="9"/>
      <c r="K46" s="9"/>
      <c r="L46" s="241"/>
      <c r="M46" s="242"/>
      <c r="N46" s="242"/>
      <c r="O46" s="242"/>
      <c r="P46" s="242"/>
      <c r="Q46" s="242"/>
      <c r="R46" s="242"/>
    </row>
    <row r="47" spans="2:18" ht="12.75" customHeight="1">
      <c r="B47" s="6"/>
      <c r="C47" s="36"/>
      <c r="D47" s="24"/>
      <c r="E47" s="24"/>
      <c r="F47" s="24"/>
      <c r="G47" s="26"/>
      <c r="H47" s="25"/>
      <c r="I47" s="24"/>
      <c r="J47" s="9"/>
      <c r="K47" s="9"/>
      <c r="L47" s="59"/>
      <c r="M47" s="59"/>
      <c r="N47" s="59"/>
      <c r="O47" s="59"/>
      <c r="P47" s="59"/>
      <c r="Q47" s="59"/>
      <c r="R47" s="59"/>
    </row>
    <row r="48" spans="2:18" ht="16.5" customHeight="1">
      <c r="B48" s="6"/>
      <c r="C48" s="23" t="s">
        <v>140</v>
      </c>
      <c r="D48" s="24"/>
      <c r="E48" s="24"/>
      <c r="F48" s="24"/>
      <c r="G48" s="26"/>
      <c r="H48" s="25"/>
      <c r="I48" s="24"/>
      <c r="J48" s="9"/>
      <c r="K48" s="9"/>
      <c r="L48" s="243"/>
      <c r="M48" s="243"/>
      <c r="N48" s="243"/>
      <c r="O48" s="243"/>
      <c r="P48" s="243"/>
      <c r="Q48" s="243"/>
      <c r="R48" s="243"/>
    </row>
    <row r="49" spans="2:18" ht="14.25" customHeight="1">
      <c r="B49" s="6"/>
      <c r="C49" s="23"/>
      <c r="D49" s="24" t="s">
        <v>141</v>
      </c>
      <c r="E49" s="24"/>
      <c r="F49" s="24"/>
      <c r="G49" s="32">
        <v>2220.5</v>
      </c>
      <c r="H49" s="29">
        <v>2195</v>
      </c>
      <c r="I49" s="24"/>
      <c r="J49" s="9"/>
      <c r="K49" s="9"/>
      <c r="L49" s="218"/>
      <c r="M49" s="218"/>
      <c r="N49" s="218"/>
      <c r="O49" s="218"/>
      <c r="P49" s="218"/>
      <c r="Q49" s="218"/>
      <c r="R49" s="218"/>
    </row>
    <row r="50" spans="2:18" ht="14.25" customHeight="1">
      <c r="B50" s="6"/>
      <c r="C50" s="23"/>
      <c r="D50" s="24" t="s">
        <v>142</v>
      </c>
      <c r="E50" s="24"/>
      <c r="F50" s="24"/>
      <c r="G50" s="32">
        <v>-6235.603</v>
      </c>
      <c r="H50" s="29">
        <v>-6033</v>
      </c>
      <c r="I50" s="24"/>
      <c r="J50" s="9"/>
      <c r="K50" s="9"/>
      <c r="L50" s="218"/>
      <c r="M50" s="218"/>
      <c r="N50" s="218"/>
      <c r="O50" s="218"/>
      <c r="P50" s="218"/>
      <c r="Q50" s="218"/>
      <c r="R50" s="218"/>
    </row>
    <row r="51" spans="2:18" ht="14.25" customHeight="1">
      <c r="B51" s="6"/>
      <c r="C51" s="23"/>
      <c r="D51" s="24" t="s">
        <v>143</v>
      </c>
      <c r="E51" s="24"/>
      <c r="F51" s="24"/>
      <c r="G51" s="32">
        <v>-2000</v>
      </c>
      <c r="H51" s="29">
        <v>-2000</v>
      </c>
      <c r="I51" s="24"/>
      <c r="J51" s="9"/>
      <c r="K51" s="9"/>
      <c r="L51" s="218"/>
      <c r="M51" s="218"/>
      <c r="N51" s="218"/>
      <c r="O51" s="218"/>
      <c r="P51" s="218"/>
      <c r="Q51" s="218"/>
      <c r="R51" s="218"/>
    </row>
    <row r="52" spans="2:18" ht="12.75">
      <c r="B52" s="6"/>
      <c r="C52" s="36"/>
      <c r="D52" s="24" t="s">
        <v>144</v>
      </c>
      <c r="E52" s="24"/>
      <c r="F52" s="24"/>
      <c r="G52" s="212">
        <v>0</v>
      </c>
      <c r="H52" s="29">
        <v>0</v>
      </c>
      <c r="I52" s="24"/>
      <c r="J52" s="9"/>
      <c r="K52" s="211"/>
      <c r="L52" s="218"/>
      <c r="M52" s="218"/>
      <c r="N52" s="218"/>
      <c r="O52" s="218"/>
      <c r="P52" s="218"/>
      <c r="Q52" s="218"/>
      <c r="R52" s="218"/>
    </row>
    <row r="53" spans="2:11" s="24" customFormat="1" ht="12.75">
      <c r="B53" s="6"/>
      <c r="C53" s="36" t="s">
        <v>145</v>
      </c>
      <c r="G53" s="216">
        <f>SUM(G49:G52)</f>
        <v>-6015.103</v>
      </c>
      <c r="H53" s="217">
        <f>SUM(H49:H52)</f>
        <v>-5838</v>
      </c>
      <c r="J53" s="9"/>
      <c r="K53" s="211"/>
    </row>
    <row r="54" spans="2:18" s="24" customFormat="1" ht="12.75">
      <c r="B54" s="6"/>
      <c r="C54" s="36"/>
      <c r="G54" s="26"/>
      <c r="H54" s="25"/>
      <c r="J54" s="9"/>
      <c r="K54" s="211"/>
      <c r="L54" s="197"/>
      <c r="M54" s="203"/>
      <c r="N54" s="203"/>
      <c r="O54" s="203"/>
      <c r="P54" s="203"/>
      <c r="Q54" s="203"/>
      <c r="R54" s="203"/>
    </row>
    <row r="55" spans="2:11" s="24" customFormat="1" ht="12.75">
      <c r="B55" s="6"/>
      <c r="C55" s="36"/>
      <c r="G55" s="26"/>
      <c r="H55" s="25"/>
      <c r="J55" s="204"/>
      <c r="K55" s="211"/>
    </row>
    <row r="56" spans="2:11" ht="12.75">
      <c r="B56" s="6"/>
      <c r="C56" s="23" t="s">
        <v>146</v>
      </c>
      <c r="D56" s="24"/>
      <c r="E56" s="24"/>
      <c r="F56" s="24"/>
      <c r="G56" s="26"/>
      <c r="H56" s="219"/>
      <c r="I56" s="24"/>
      <c r="J56" s="9"/>
      <c r="K56" s="211"/>
    </row>
    <row r="57" spans="2:11" ht="12.75">
      <c r="B57" s="6"/>
      <c r="C57" s="36"/>
      <c r="D57" s="220" t="s">
        <v>147</v>
      </c>
      <c r="E57" s="24"/>
      <c r="F57" s="24"/>
      <c r="G57" s="221">
        <f>G39+G45+G53</f>
        <v>-18920.507</v>
      </c>
      <c r="H57" s="41">
        <f>H39+H45+H53</f>
        <v>1226.9889999999941</v>
      </c>
      <c r="I57" s="24"/>
      <c r="J57" s="9"/>
      <c r="K57" s="211"/>
    </row>
    <row r="58" spans="2:11" ht="12.75">
      <c r="B58" s="6"/>
      <c r="C58" s="23" t="s">
        <v>148</v>
      </c>
      <c r="D58" s="24"/>
      <c r="E58" s="24"/>
      <c r="F58" s="24"/>
      <c r="G58" s="212">
        <v>50212</v>
      </c>
      <c r="H58" s="29">
        <v>39833</v>
      </c>
      <c r="I58" s="24"/>
      <c r="J58" s="9"/>
      <c r="K58" s="211"/>
    </row>
    <row r="59" spans="2:11" ht="13.5" thickBot="1">
      <c r="B59" s="6"/>
      <c r="C59" s="23" t="s">
        <v>149</v>
      </c>
      <c r="D59" s="24"/>
      <c r="E59" s="24"/>
      <c r="F59" s="24"/>
      <c r="G59" s="44">
        <f>SUM(G57:G58)</f>
        <v>31291.493</v>
      </c>
      <c r="H59" s="43">
        <f>SUM(H57:H58)</f>
        <v>41059.988999999994</v>
      </c>
      <c r="I59" s="24"/>
      <c r="J59" s="9"/>
      <c r="K59" s="211"/>
    </row>
    <row r="60" spans="2:11" ht="13.5" thickTop="1">
      <c r="B60" s="6"/>
      <c r="C60" s="209"/>
      <c r="D60" s="210"/>
      <c r="E60" s="210" t="s">
        <v>50</v>
      </c>
      <c r="F60" s="210"/>
      <c r="G60" s="222"/>
      <c r="H60" s="223"/>
      <c r="I60" s="24"/>
      <c r="J60" s="9"/>
      <c r="K60" s="211"/>
    </row>
    <row r="61" spans="2:11" s="24" customFormat="1" ht="13.5" thickBot="1">
      <c r="B61" s="55"/>
      <c r="C61" s="224"/>
      <c r="D61" s="224"/>
      <c r="E61" s="224"/>
      <c r="F61" s="224"/>
      <c r="G61" s="225"/>
      <c r="H61" s="225"/>
      <c r="I61" s="224"/>
      <c r="J61" s="58"/>
      <c r="K61" s="58"/>
    </row>
    <row r="62" ht="12.75">
      <c r="M62" s="30"/>
    </row>
    <row r="63" ht="12.75">
      <c r="G63" s="30"/>
    </row>
    <row r="64" ht="12.75">
      <c r="K64" s="31"/>
    </row>
    <row r="65" spans="8:11" ht="12.75">
      <c r="H65" s="37"/>
      <c r="K65" s="31"/>
    </row>
    <row r="67" ht="12.75">
      <c r="K67" s="31"/>
    </row>
  </sheetData>
  <mergeCells count="8">
    <mergeCell ref="C6:H6"/>
    <mergeCell ref="C7:H7"/>
    <mergeCell ref="C9:H9"/>
    <mergeCell ref="C10:H10"/>
    <mergeCell ref="N10:T10"/>
    <mergeCell ref="C11:H11"/>
    <mergeCell ref="L46:R46"/>
    <mergeCell ref="L48:R48"/>
  </mergeCells>
  <printOptions/>
  <pageMargins left="0.75" right="0.75" top="1" bottom="1" header="0.5" footer="0.5"/>
  <pageSetup orientation="portrait" paperSize="9"/>
  <legacyDrawing r:id="rId2"/>
  <oleObjects>
    <oleObject progId="Paint.Picture" shapeId="65470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K91"/>
  <sheetViews>
    <sheetView workbookViewId="0" topLeftCell="A1">
      <selection activeCell="C9" sqref="C9"/>
    </sheetView>
  </sheetViews>
  <sheetFormatPr defaultColWidth="9.140625" defaultRowHeight="12.75"/>
  <cols>
    <col min="1" max="1" width="9.140625" style="59" customWidth="1"/>
    <col min="2" max="2" width="2.421875" style="59" customWidth="1"/>
    <col min="3" max="3" width="55.00390625" style="59" customWidth="1"/>
    <col min="4" max="9" width="15.00390625" style="59" customWidth="1"/>
    <col min="10" max="10" width="2.8515625" style="59" customWidth="1"/>
    <col min="11" max="11" width="1.421875" style="59" customWidth="1"/>
    <col min="12" max="16384" width="9.140625" style="59" customWidth="1"/>
  </cols>
  <sheetData>
    <row r="1" spans="2:11" ht="14.25">
      <c r="B1" s="60"/>
      <c r="C1" s="61"/>
      <c r="D1" s="3"/>
      <c r="E1" s="3"/>
      <c r="F1" s="4"/>
      <c r="G1" s="61"/>
      <c r="H1" s="61"/>
      <c r="I1" s="61"/>
      <c r="J1" s="61"/>
      <c r="K1" s="62"/>
    </row>
    <row r="2" spans="2:11" ht="14.25">
      <c r="B2" s="63"/>
      <c r="C2" s="64"/>
      <c r="D2" s="7"/>
      <c r="E2" s="7"/>
      <c r="F2" s="8"/>
      <c r="G2" s="64"/>
      <c r="H2" s="64"/>
      <c r="I2" s="64"/>
      <c r="J2" s="64"/>
      <c r="K2" s="66"/>
    </row>
    <row r="3" spans="2:11" ht="14.25">
      <c r="B3" s="63"/>
      <c r="C3" s="64"/>
      <c r="D3" s="7"/>
      <c r="E3" s="7"/>
      <c r="F3" s="7"/>
      <c r="G3" s="64"/>
      <c r="H3" s="64"/>
      <c r="I3" s="64"/>
      <c r="J3" s="64"/>
      <c r="K3" s="66"/>
    </row>
    <row r="4" spans="2:11" ht="14.25">
      <c r="B4" s="63"/>
      <c r="C4" s="64"/>
      <c r="D4" s="7"/>
      <c r="E4" s="7"/>
      <c r="F4" s="7"/>
      <c r="G4" s="64"/>
      <c r="H4" s="64"/>
      <c r="I4" s="64"/>
      <c r="J4" s="64"/>
      <c r="K4" s="66"/>
    </row>
    <row r="5" spans="2:11" ht="14.25">
      <c r="B5" s="63"/>
      <c r="C5" s="64"/>
      <c r="D5" s="7"/>
      <c r="E5" s="7"/>
      <c r="F5" s="7"/>
      <c r="G5" s="64"/>
      <c r="H5" s="64"/>
      <c r="I5" s="64"/>
      <c r="J5" s="64"/>
      <c r="K5" s="66"/>
    </row>
    <row r="6" spans="2:11" ht="14.25" customHeight="1">
      <c r="B6" s="63"/>
      <c r="C6" s="234" t="s">
        <v>0</v>
      </c>
      <c r="D6" s="234"/>
      <c r="E6" s="234"/>
      <c r="F6" s="234"/>
      <c r="G6" s="234"/>
      <c r="H6" s="234"/>
      <c r="I6" s="234"/>
      <c r="J6" s="64"/>
      <c r="K6" s="66"/>
    </row>
    <row r="7" spans="2:11" ht="14.25" customHeight="1">
      <c r="B7" s="63"/>
      <c r="C7" s="229" t="s">
        <v>1</v>
      </c>
      <c r="D7" s="229"/>
      <c r="E7" s="229"/>
      <c r="F7" s="229"/>
      <c r="G7" s="229"/>
      <c r="H7" s="229"/>
      <c r="I7" s="229"/>
      <c r="J7" s="64"/>
      <c r="K7" s="66"/>
    </row>
    <row r="8" spans="2:11" ht="12.75" hidden="1">
      <c r="B8" s="63"/>
      <c r="C8" s="64"/>
      <c r="D8" s="228" t="s">
        <v>2</v>
      </c>
      <c r="E8" s="228"/>
      <c r="F8" s="228"/>
      <c r="G8" s="64"/>
      <c r="H8" s="64"/>
      <c r="I8" s="64"/>
      <c r="J8" s="64"/>
      <c r="K8" s="66"/>
    </row>
    <row r="9" spans="2:11" ht="9" customHeight="1">
      <c r="B9" s="63"/>
      <c r="C9" s="64"/>
      <c r="D9" s="64"/>
      <c r="E9" s="64"/>
      <c r="F9" s="64"/>
      <c r="G9" s="64"/>
      <c r="H9" s="64"/>
      <c r="I9" s="64"/>
      <c r="J9" s="64"/>
      <c r="K9" s="66"/>
    </row>
    <row r="10" spans="2:11" ht="14.25" customHeight="1">
      <c r="B10" s="63"/>
      <c r="C10" s="228" t="s">
        <v>83</v>
      </c>
      <c r="D10" s="228"/>
      <c r="E10" s="228"/>
      <c r="F10" s="228"/>
      <c r="G10" s="228"/>
      <c r="H10" s="228"/>
      <c r="I10" s="228"/>
      <c r="J10" s="64"/>
      <c r="K10" s="66"/>
    </row>
    <row r="11" spans="2:11" ht="12.75">
      <c r="B11" s="63"/>
      <c r="C11" s="228" t="s">
        <v>84</v>
      </c>
      <c r="D11" s="228"/>
      <c r="E11" s="228"/>
      <c r="F11" s="228"/>
      <c r="G11" s="228"/>
      <c r="H11" s="228"/>
      <c r="I11" s="228"/>
      <c r="J11" s="64"/>
      <c r="K11" s="66"/>
    </row>
    <row r="12" spans="2:11" ht="14.25" customHeight="1">
      <c r="B12" s="63"/>
      <c r="C12" s="245" t="s">
        <v>5</v>
      </c>
      <c r="D12" s="245"/>
      <c r="E12" s="245"/>
      <c r="F12" s="245"/>
      <c r="G12" s="245"/>
      <c r="H12" s="245"/>
      <c r="I12" s="245"/>
      <c r="J12" s="64"/>
      <c r="K12" s="66"/>
    </row>
    <row r="13" spans="2:11" ht="12.75">
      <c r="B13" s="63"/>
      <c r="C13" s="64"/>
      <c r="D13" s="158"/>
      <c r="E13" s="14"/>
      <c r="F13" s="14"/>
      <c r="G13" s="64"/>
      <c r="H13" s="64"/>
      <c r="I13" s="64"/>
      <c r="J13" s="64"/>
      <c r="K13" s="66"/>
    </row>
    <row r="14" spans="2:11" ht="12.75">
      <c r="B14" s="63"/>
      <c r="C14" s="64"/>
      <c r="D14" s="158"/>
      <c r="E14" s="14"/>
      <c r="F14" s="14"/>
      <c r="G14" s="64"/>
      <c r="H14" s="64"/>
      <c r="I14" s="64"/>
      <c r="J14" s="64"/>
      <c r="K14" s="66"/>
    </row>
    <row r="15" spans="2:11" ht="21.75" customHeight="1">
      <c r="B15" s="63"/>
      <c r="C15" s="83" t="s">
        <v>85</v>
      </c>
      <c r="D15" s="159"/>
      <c r="E15" s="84"/>
      <c r="F15" s="84"/>
      <c r="G15" s="160"/>
      <c r="H15" s="160"/>
      <c r="I15" s="161"/>
      <c r="J15" s="64"/>
      <c r="K15" s="66"/>
    </row>
    <row r="16" spans="2:11" ht="12.75">
      <c r="B16" s="63"/>
      <c r="C16" s="64"/>
      <c r="D16" s="64"/>
      <c r="E16" s="64"/>
      <c r="F16" s="64"/>
      <c r="G16" s="64"/>
      <c r="H16" s="64"/>
      <c r="I16" s="64"/>
      <c r="J16" s="64"/>
      <c r="K16" s="66"/>
    </row>
    <row r="17" spans="2:11" ht="12.75" hidden="1">
      <c r="B17" s="63"/>
      <c r="C17" s="15"/>
      <c r="D17" s="12"/>
      <c r="E17" s="12"/>
      <c r="F17" s="12"/>
      <c r="G17" s="14"/>
      <c r="H17" s="14"/>
      <c r="I17" s="14"/>
      <c r="J17" s="64"/>
      <c r="K17" s="66"/>
    </row>
    <row r="18" spans="2:11" ht="12.75">
      <c r="B18" s="63"/>
      <c r="C18" s="87"/>
      <c r="D18" s="12"/>
      <c r="E18" s="12"/>
      <c r="F18" s="12"/>
      <c r="G18" s="12"/>
      <c r="H18" s="12"/>
      <c r="I18" s="12"/>
      <c r="J18" s="87"/>
      <c r="K18" s="66"/>
    </row>
    <row r="19" spans="2:11" ht="12.75" hidden="1">
      <c r="B19" s="63"/>
      <c r="C19" s="87"/>
      <c r="D19" s="12"/>
      <c r="E19" s="12"/>
      <c r="F19" s="12"/>
      <c r="G19" s="12"/>
      <c r="H19" s="12"/>
      <c r="I19" s="12"/>
      <c r="J19" s="87"/>
      <c r="K19" s="66"/>
    </row>
    <row r="20" spans="2:11" ht="12.75">
      <c r="B20" s="63"/>
      <c r="C20" s="162"/>
      <c r="D20" s="163"/>
      <c r="E20" s="163"/>
      <c r="F20" s="95" t="s">
        <v>86</v>
      </c>
      <c r="G20" s="164"/>
      <c r="H20" s="163"/>
      <c r="I20" s="164"/>
      <c r="J20" s="165"/>
      <c r="K20" s="66"/>
    </row>
    <row r="21" spans="2:11" ht="12.75">
      <c r="B21" s="63"/>
      <c r="C21" s="166"/>
      <c r="D21" s="96" t="s">
        <v>87</v>
      </c>
      <c r="E21" s="96" t="s">
        <v>87</v>
      </c>
      <c r="F21" s="96" t="s">
        <v>88</v>
      </c>
      <c r="G21" s="94" t="s">
        <v>89</v>
      </c>
      <c r="H21" s="96" t="s">
        <v>90</v>
      </c>
      <c r="I21" s="94"/>
      <c r="J21" s="167"/>
      <c r="K21" s="66"/>
    </row>
    <row r="22" spans="2:11" ht="12.75">
      <c r="B22" s="63"/>
      <c r="C22" s="166"/>
      <c r="D22" s="168" t="s">
        <v>91</v>
      </c>
      <c r="E22" s="96" t="s">
        <v>92</v>
      </c>
      <c r="F22" s="96" t="s">
        <v>93</v>
      </c>
      <c r="G22" s="94" t="s">
        <v>94</v>
      </c>
      <c r="H22" s="96" t="s">
        <v>95</v>
      </c>
      <c r="I22" s="94" t="s">
        <v>96</v>
      </c>
      <c r="J22" s="167"/>
      <c r="K22" s="66"/>
    </row>
    <row r="23" spans="2:11" ht="12.75">
      <c r="B23" s="63"/>
      <c r="C23" s="166"/>
      <c r="D23" s="96" t="s">
        <v>13</v>
      </c>
      <c r="E23" s="96" t="s">
        <v>13</v>
      </c>
      <c r="F23" s="96" t="s">
        <v>13</v>
      </c>
      <c r="G23" s="94" t="s">
        <v>13</v>
      </c>
      <c r="H23" s="96" t="s">
        <v>13</v>
      </c>
      <c r="I23" s="94" t="s">
        <v>13</v>
      </c>
      <c r="J23" s="167"/>
      <c r="K23" s="66"/>
    </row>
    <row r="24" spans="2:11" ht="12.75" hidden="1">
      <c r="B24" s="63"/>
      <c r="C24" s="49" t="s">
        <v>97</v>
      </c>
      <c r="D24" s="92"/>
      <c r="E24" s="92"/>
      <c r="F24" s="92"/>
      <c r="G24" s="64"/>
      <c r="H24" s="92"/>
      <c r="I24" s="64"/>
      <c r="J24" s="169"/>
      <c r="K24" s="66"/>
    </row>
    <row r="25" spans="2:11" ht="12.75">
      <c r="B25" s="63"/>
      <c r="C25" s="166" t="s">
        <v>50</v>
      </c>
      <c r="D25" s="170"/>
      <c r="E25" s="170"/>
      <c r="F25" s="142"/>
      <c r="G25" s="171"/>
      <c r="H25" s="142"/>
      <c r="I25" s="171"/>
      <c r="J25" s="172"/>
      <c r="K25" s="66"/>
    </row>
    <row r="26" spans="2:11" ht="12.75">
      <c r="B26" s="63"/>
      <c r="C26" s="166"/>
      <c r="D26" s="173"/>
      <c r="E26" s="173"/>
      <c r="F26" s="92"/>
      <c r="G26" s="64"/>
      <c r="H26" s="92"/>
      <c r="I26" s="64"/>
      <c r="J26" s="169"/>
      <c r="K26" s="66"/>
    </row>
    <row r="27" spans="2:11" ht="12.75">
      <c r="B27" s="63"/>
      <c r="C27" s="166" t="s">
        <v>98</v>
      </c>
      <c r="D27" s="173"/>
      <c r="E27" s="173"/>
      <c r="F27" s="92"/>
      <c r="G27" s="64"/>
      <c r="H27" s="92"/>
      <c r="I27" s="64"/>
      <c r="J27" s="169"/>
      <c r="K27" s="66"/>
    </row>
    <row r="28" spans="2:11" ht="12.75" hidden="1">
      <c r="B28" s="63"/>
      <c r="C28" s="166"/>
      <c r="D28" s="173"/>
      <c r="E28" s="173"/>
      <c r="F28" s="92"/>
      <c r="G28" s="64"/>
      <c r="H28" s="92"/>
      <c r="I28" s="64"/>
      <c r="J28" s="169"/>
      <c r="K28" s="66"/>
    </row>
    <row r="29" spans="2:11" ht="12.75">
      <c r="B29" s="63"/>
      <c r="C29" s="49"/>
      <c r="D29" s="173"/>
      <c r="E29" s="173"/>
      <c r="F29" s="92"/>
      <c r="G29" s="64"/>
      <c r="H29" s="92"/>
      <c r="I29" s="64"/>
      <c r="J29" s="169"/>
      <c r="K29" s="66"/>
    </row>
    <row r="30" spans="2:11" ht="13.5" customHeight="1">
      <c r="B30" s="63"/>
      <c r="C30" s="49" t="s">
        <v>99</v>
      </c>
      <c r="D30" s="173">
        <v>107202</v>
      </c>
      <c r="E30" s="173">
        <v>25078</v>
      </c>
      <c r="F30" s="173">
        <v>525</v>
      </c>
      <c r="G30" s="106">
        <v>117885</v>
      </c>
      <c r="H30" s="173">
        <v>6175</v>
      </c>
      <c r="I30" s="107">
        <f>SUM(D30:H30)</f>
        <v>256865</v>
      </c>
      <c r="J30" s="169"/>
      <c r="K30" s="66"/>
    </row>
    <row r="31" spans="2:11" ht="12.75">
      <c r="B31" s="63"/>
      <c r="C31" s="49"/>
      <c r="D31" s="173"/>
      <c r="E31" s="173"/>
      <c r="F31" s="173"/>
      <c r="G31" s="107"/>
      <c r="H31" s="173"/>
      <c r="I31" s="174"/>
      <c r="J31" s="169"/>
      <c r="K31" s="66"/>
    </row>
    <row r="32" spans="2:11" ht="12.75" hidden="1">
      <c r="B32" s="63"/>
      <c r="C32" s="49" t="s">
        <v>100</v>
      </c>
      <c r="D32" s="173">
        <v>0</v>
      </c>
      <c r="E32" s="173">
        <v>0</v>
      </c>
      <c r="F32" s="173">
        <v>0</v>
      </c>
      <c r="G32" s="107">
        <v>0</v>
      </c>
      <c r="H32" s="173">
        <v>0</v>
      </c>
      <c r="I32" s="174">
        <f>SUM(D32:H32)</f>
        <v>0</v>
      </c>
      <c r="J32" s="169"/>
      <c r="K32" s="66"/>
    </row>
    <row r="33" spans="2:11" ht="12.75" hidden="1">
      <c r="B33" s="63"/>
      <c r="C33" s="49"/>
      <c r="D33" s="170"/>
      <c r="E33" s="170"/>
      <c r="F33" s="142"/>
      <c r="G33" s="171"/>
      <c r="H33" s="142"/>
      <c r="I33" s="52"/>
      <c r="J33" s="172"/>
      <c r="K33" s="66"/>
    </row>
    <row r="34" spans="2:11" ht="13.5" hidden="1" thickBot="1">
      <c r="B34" s="63"/>
      <c r="C34" s="49" t="s">
        <v>101</v>
      </c>
      <c r="D34" s="175">
        <v>0</v>
      </c>
      <c r="E34" s="175">
        <v>0</v>
      </c>
      <c r="F34" s="175">
        <v>0</v>
      </c>
      <c r="G34" s="175">
        <v>0</v>
      </c>
      <c r="H34" s="176">
        <v>0</v>
      </c>
      <c r="I34" s="177">
        <v>0</v>
      </c>
      <c r="J34" s="178"/>
      <c r="K34" s="66"/>
    </row>
    <row r="35" spans="2:11" ht="12.75" hidden="1">
      <c r="B35" s="63"/>
      <c r="C35" s="49"/>
      <c r="D35" s="173"/>
      <c r="E35" s="173"/>
      <c r="F35" s="92"/>
      <c r="G35" s="64"/>
      <c r="H35" s="92"/>
      <c r="I35" s="64"/>
      <c r="J35" s="169"/>
      <c r="K35" s="66"/>
    </row>
    <row r="36" spans="2:11" ht="12.75" hidden="1">
      <c r="B36" s="63"/>
      <c r="C36" s="49"/>
      <c r="D36" s="173"/>
      <c r="E36" s="173"/>
      <c r="F36" s="173"/>
      <c r="G36" s="107"/>
      <c r="H36" s="173"/>
      <c r="I36" s="107"/>
      <c r="J36" s="169"/>
      <c r="K36" s="66"/>
    </row>
    <row r="37" spans="2:11" ht="12.75">
      <c r="B37" s="63"/>
      <c r="C37" s="49" t="s">
        <v>102</v>
      </c>
      <c r="D37" s="173"/>
      <c r="E37" s="173"/>
      <c r="F37" s="92"/>
      <c r="G37" s="64"/>
      <c r="H37" s="92"/>
      <c r="I37" s="64"/>
      <c r="J37" s="169"/>
      <c r="K37" s="66"/>
    </row>
    <row r="38" spans="2:11" ht="12.75">
      <c r="B38" s="63"/>
      <c r="C38" s="49" t="s">
        <v>103</v>
      </c>
      <c r="D38" s="173">
        <v>0</v>
      </c>
      <c r="E38" s="173">
        <v>0</v>
      </c>
      <c r="F38" s="173">
        <v>-41.54</v>
      </c>
      <c r="G38" s="107">
        <v>0</v>
      </c>
      <c r="H38" s="173">
        <v>0</v>
      </c>
      <c r="I38" s="107">
        <f>SUM(D38:H38)</f>
        <v>-41.54</v>
      </c>
      <c r="J38" s="169"/>
      <c r="K38" s="66"/>
    </row>
    <row r="39" spans="2:11" ht="12.75">
      <c r="B39" s="63"/>
      <c r="C39" s="49"/>
      <c r="D39" s="173"/>
      <c r="E39" s="173"/>
      <c r="F39" s="173"/>
      <c r="G39" s="107"/>
      <c r="H39" s="173"/>
      <c r="I39" s="107"/>
      <c r="J39" s="169"/>
      <c r="K39" s="66"/>
    </row>
    <row r="40" spans="2:11" ht="12.75">
      <c r="B40" s="63"/>
      <c r="C40" s="49" t="s">
        <v>75</v>
      </c>
      <c r="D40" s="173">
        <v>0</v>
      </c>
      <c r="E40" s="173">
        <v>0</v>
      </c>
      <c r="F40" s="179">
        <v>0</v>
      </c>
      <c r="G40" s="107">
        <f>'[1]IS'!H38</f>
        <v>12094.099999999999</v>
      </c>
      <c r="H40" s="173">
        <v>0</v>
      </c>
      <c r="I40" s="107">
        <f>SUM(D40:H40)</f>
        <v>12094.099999999999</v>
      </c>
      <c r="J40" s="169"/>
      <c r="K40" s="66"/>
    </row>
    <row r="41" spans="2:11" ht="12.75">
      <c r="B41" s="63"/>
      <c r="C41" s="49"/>
      <c r="D41" s="173"/>
      <c r="E41" s="173"/>
      <c r="F41" s="179"/>
      <c r="G41" s="107"/>
      <c r="H41" s="173"/>
      <c r="I41" s="107"/>
      <c r="J41" s="169"/>
      <c r="K41" s="66"/>
    </row>
    <row r="42" spans="2:11" ht="12.75" customHeight="1">
      <c r="B42" s="63"/>
      <c r="C42" s="49" t="s">
        <v>104</v>
      </c>
      <c r="D42" s="173"/>
      <c r="E42" s="173"/>
      <c r="F42" s="92"/>
      <c r="G42" s="64"/>
      <c r="H42" s="92"/>
      <c r="I42" s="107"/>
      <c r="J42" s="169"/>
      <c r="K42" s="66"/>
    </row>
    <row r="43" spans="2:11" ht="12.75" customHeight="1">
      <c r="B43" s="63"/>
      <c r="C43" s="49" t="s">
        <v>105</v>
      </c>
      <c r="D43" s="173">
        <v>0</v>
      </c>
      <c r="E43" s="173">
        <v>0</v>
      </c>
      <c r="F43" s="179">
        <v>0</v>
      </c>
      <c r="G43" s="180">
        <v>-61</v>
      </c>
      <c r="H43" s="173">
        <v>0</v>
      </c>
      <c r="I43" s="107">
        <f>SUM(D43:H43)</f>
        <v>-61</v>
      </c>
      <c r="J43" s="169"/>
      <c r="K43" s="66"/>
    </row>
    <row r="44" spans="2:11" ht="12.75" customHeight="1">
      <c r="B44" s="63"/>
      <c r="C44" s="49"/>
      <c r="D44" s="173"/>
      <c r="E44" s="173"/>
      <c r="F44" s="92"/>
      <c r="G44" s="64"/>
      <c r="H44" s="92"/>
      <c r="I44" s="107"/>
      <c r="J44" s="169"/>
      <c r="K44" s="66"/>
    </row>
    <row r="45" spans="2:11" ht="12.75">
      <c r="B45" s="63"/>
      <c r="C45" s="49" t="s">
        <v>106</v>
      </c>
      <c r="D45" s="173">
        <v>0</v>
      </c>
      <c r="E45" s="173">
        <v>0</v>
      </c>
      <c r="F45" s="179">
        <v>0</v>
      </c>
      <c r="G45" s="107">
        <v>0</v>
      </c>
      <c r="H45" s="173">
        <v>-6175</v>
      </c>
      <c r="I45" s="107">
        <f>SUM(D45:H45)</f>
        <v>-6175</v>
      </c>
      <c r="J45" s="169"/>
      <c r="K45" s="66"/>
    </row>
    <row r="46" spans="2:11" ht="12.75">
      <c r="B46" s="63"/>
      <c r="C46" s="49"/>
      <c r="D46" s="173"/>
      <c r="E46" s="173"/>
      <c r="F46" s="179"/>
      <c r="G46" s="136"/>
      <c r="H46" s="173"/>
      <c r="I46" s="107"/>
      <c r="J46" s="169"/>
      <c r="K46" s="66"/>
    </row>
    <row r="47" spans="2:11" ht="12.75">
      <c r="B47" s="63"/>
      <c r="C47" s="49" t="s">
        <v>107</v>
      </c>
      <c r="D47" s="173">
        <v>0</v>
      </c>
      <c r="E47" s="173">
        <v>0</v>
      </c>
      <c r="F47" s="179">
        <v>0</v>
      </c>
      <c r="G47" s="107">
        <v>0</v>
      </c>
      <c r="H47" s="173">
        <v>0</v>
      </c>
      <c r="I47" s="107">
        <f>SUM(D47:H47)</f>
        <v>0</v>
      </c>
      <c r="J47" s="169"/>
      <c r="K47" s="66"/>
    </row>
    <row r="48" spans="2:11" ht="12.75">
      <c r="B48" s="63"/>
      <c r="C48" s="49"/>
      <c r="D48" s="173"/>
      <c r="E48" s="173"/>
      <c r="F48" s="179"/>
      <c r="G48" s="107"/>
      <c r="H48" s="173"/>
      <c r="I48" s="107"/>
      <c r="J48" s="169"/>
      <c r="K48" s="66"/>
    </row>
    <row r="49" spans="2:11" ht="12.75" hidden="1">
      <c r="B49" s="63"/>
      <c r="C49" s="49" t="s">
        <v>106</v>
      </c>
      <c r="D49" s="173">
        <v>0</v>
      </c>
      <c r="E49" s="173">
        <v>0</v>
      </c>
      <c r="F49" s="179">
        <v>0</v>
      </c>
      <c r="G49" s="107">
        <v>0</v>
      </c>
      <c r="H49" s="173">
        <v>0</v>
      </c>
      <c r="I49" s="107">
        <f>SUM(D49:H49)</f>
        <v>0</v>
      </c>
      <c r="J49" s="169"/>
      <c r="K49" s="66"/>
    </row>
    <row r="50" spans="2:11" ht="12.75" hidden="1">
      <c r="B50" s="63"/>
      <c r="C50" s="49"/>
      <c r="D50" s="173"/>
      <c r="E50" s="173"/>
      <c r="F50" s="179"/>
      <c r="G50" s="64"/>
      <c r="H50" s="92"/>
      <c r="I50" s="174"/>
      <c r="J50" s="169"/>
      <c r="K50" s="66"/>
    </row>
    <row r="51" spans="2:11" ht="12.75">
      <c r="B51" s="63"/>
      <c r="C51" s="49" t="s">
        <v>108</v>
      </c>
      <c r="D51" s="173">
        <v>1162</v>
      </c>
      <c r="E51" s="173">
        <v>1039.7839999999997</v>
      </c>
      <c r="F51" s="179">
        <v>0</v>
      </c>
      <c r="G51" s="107">
        <v>0</v>
      </c>
      <c r="H51" s="173">
        <v>0</v>
      </c>
      <c r="I51" s="107">
        <f>SUM(D51:H51)</f>
        <v>2201.7839999999997</v>
      </c>
      <c r="J51" s="169"/>
      <c r="K51" s="66"/>
    </row>
    <row r="52" spans="2:11" ht="12.75">
      <c r="B52" s="63"/>
      <c r="C52" s="49"/>
      <c r="D52" s="170"/>
      <c r="E52" s="170"/>
      <c r="F52" s="181"/>
      <c r="G52" s="171"/>
      <c r="H52" s="142"/>
      <c r="I52" s="52"/>
      <c r="J52" s="172"/>
      <c r="K52" s="66"/>
    </row>
    <row r="53" spans="2:11" s="74" customFormat="1" ht="13.5" thickBot="1">
      <c r="B53" s="75"/>
      <c r="C53" s="166" t="s">
        <v>109</v>
      </c>
      <c r="D53" s="182">
        <f aca="true" t="shared" si="0" ref="D53:I53">SUM(D30:D52)</f>
        <v>108364</v>
      </c>
      <c r="E53" s="182">
        <f t="shared" si="0"/>
        <v>26117.784</v>
      </c>
      <c r="F53" s="182">
        <f t="shared" si="0"/>
        <v>483.46</v>
      </c>
      <c r="G53" s="182">
        <f t="shared" si="0"/>
        <v>129918.1</v>
      </c>
      <c r="H53" s="183">
        <f t="shared" si="0"/>
        <v>0</v>
      </c>
      <c r="I53" s="184">
        <f t="shared" si="0"/>
        <v>264883.344</v>
      </c>
      <c r="J53" s="185"/>
      <c r="K53" s="186"/>
    </row>
    <row r="54" spans="2:11" s="74" customFormat="1" ht="12.75">
      <c r="B54" s="75"/>
      <c r="C54" s="166"/>
      <c r="D54" s="121"/>
      <c r="E54" s="121"/>
      <c r="F54" s="121"/>
      <c r="G54" s="120"/>
      <c r="H54" s="121"/>
      <c r="I54" s="120"/>
      <c r="J54" s="167"/>
      <c r="K54" s="186"/>
    </row>
    <row r="55" spans="2:11" s="74" customFormat="1" ht="12.75">
      <c r="B55" s="75"/>
      <c r="C55" s="166"/>
      <c r="D55" s="121"/>
      <c r="E55" s="121"/>
      <c r="F55" s="121"/>
      <c r="G55" s="120"/>
      <c r="H55" s="121"/>
      <c r="I55" s="120"/>
      <c r="J55" s="167"/>
      <c r="K55" s="186"/>
    </row>
    <row r="56" spans="2:11" s="74" customFormat="1" ht="12.75">
      <c r="B56" s="75"/>
      <c r="C56" s="166" t="s">
        <v>110</v>
      </c>
      <c r="D56" s="121"/>
      <c r="E56" s="121"/>
      <c r="F56" s="121"/>
      <c r="G56" s="120"/>
      <c r="H56" s="121"/>
      <c r="I56" s="120"/>
      <c r="J56" s="167"/>
      <c r="K56" s="186"/>
    </row>
    <row r="57" spans="2:11" s="74" customFormat="1" ht="12.75">
      <c r="B57" s="75"/>
      <c r="C57" s="166"/>
      <c r="D57" s="121"/>
      <c r="E57" s="121"/>
      <c r="F57" s="121"/>
      <c r="G57" s="120"/>
      <c r="H57" s="121"/>
      <c r="I57" s="120"/>
      <c r="J57" s="167"/>
      <c r="K57" s="186"/>
    </row>
    <row r="58" spans="2:11" s="74" customFormat="1" ht="12.75">
      <c r="B58" s="75"/>
      <c r="C58" s="49" t="s">
        <v>111</v>
      </c>
      <c r="D58" s="110">
        <v>104730</v>
      </c>
      <c r="E58" s="110">
        <v>22872</v>
      </c>
      <c r="F58" s="110">
        <v>-1292</v>
      </c>
      <c r="G58" s="109">
        <v>97956</v>
      </c>
      <c r="H58" s="110">
        <v>6033</v>
      </c>
      <c r="I58" s="109">
        <f>SUM(D58:H58)</f>
        <v>230299</v>
      </c>
      <c r="J58" s="167"/>
      <c r="K58" s="186"/>
    </row>
    <row r="59" spans="2:11" s="74" customFormat="1" ht="12.75">
      <c r="B59" s="75"/>
      <c r="C59" s="49"/>
      <c r="D59" s="110"/>
      <c r="E59" s="110"/>
      <c r="F59" s="110"/>
      <c r="G59" s="109"/>
      <c r="H59" s="110"/>
      <c r="I59" s="109"/>
      <c r="J59" s="167"/>
      <c r="K59" s="186"/>
    </row>
    <row r="60" spans="2:11" s="74" customFormat="1" ht="12.75" hidden="1">
      <c r="B60" s="75"/>
      <c r="C60" s="49" t="s">
        <v>112</v>
      </c>
      <c r="D60" s="115">
        <v>0</v>
      </c>
      <c r="E60" s="115">
        <v>0</v>
      </c>
      <c r="F60" s="115">
        <v>0</v>
      </c>
      <c r="G60" s="123">
        <v>0</v>
      </c>
      <c r="H60" s="115">
        <v>0</v>
      </c>
      <c r="I60" s="187">
        <f>SUM(D60:H60)</f>
        <v>0</v>
      </c>
      <c r="J60" s="188"/>
      <c r="K60" s="186"/>
    </row>
    <row r="61" spans="2:11" s="74" customFormat="1" ht="12.75" hidden="1">
      <c r="B61" s="75"/>
      <c r="C61" s="49"/>
      <c r="D61" s="110"/>
      <c r="E61" s="110"/>
      <c r="F61" s="110"/>
      <c r="G61" s="109"/>
      <c r="H61" s="110"/>
      <c r="I61" s="109"/>
      <c r="J61" s="167"/>
      <c r="K61" s="186"/>
    </row>
    <row r="62" spans="2:11" s="74" customFormat="1" ht="12.75" hidden="1">
      <c r="B62" s="75"/>
      <c r="C62" s="49" t="s">
        <v>113</v>
      </c>
      <c r="D62" s="110">
        <f>SUM(D58:D60)</f>
        <v>104730</v>
      </c>
      <c r="E62" s="110">
        <f>SUM(E58:E60)</f>
        <v>22872</v>
      </c>
      <c r="F62" s="110">
        <f>SUM(F58:F60)</f>
        <v>-1292</v>
      </c>
      <c r="G62" s="109">
        <f>SUM(G58:G60)</f>
        <v>97956</v>
      </c>
      <c r="H62" s="110">
        <f>SUM(H58:H60)</f>
        <v>6033</v>
      </c>
      <c r="I62" s="109">
        <f>SUM(D62:H62)</f>
        <v>230299</v>
      </c>
      <c r="J62" s="167"/>
      <c r="K62" s="186"/>
    </row>
    <row r="63" spans="2:11" s="74" customFormat="1" ht="12.75" hidden="1">
      <c r="B63" s="75"/>
      <c r="C63" s="166"/>
      <c r="D63" s="121"/>
      <c r="E63" s="121"/>
      <c r="F63" s="121"/>
      <c r="G63" s="120"/>
      <c r="H63" s="121"/>
      <c r="I63" s="120"/>
      <c r="J63" s="167"/>
      <c r="K63" s="186"/>
    </row>
    <row r="64" spans="2:11" s="74" customFormat="1" ht="12.75">
      <c r="B64" s="75"/>
      <c r="C64" s="49" t="s">
        <v>114</v>
      </c>
      <c r="D64" s="121"/>
      <c r="E64" s="121"/>
      <c r="F64" s="121"/>
      <c r="G64" s="120"/>
      <c r="H64" s="121"/>
      <c r="I64" s="120"/>
      <c r="J64" s="167"/>
      <c r="K64" s="186"/>
    </row>
    <row r="65" spans="2:11" s="74" customFormat="1" ht="12.75">
      <c r="B65" s="75"/>
      <c r="C65" s="49" t="s">
        <v>103</v>
      </c>
      <c r="D65" s="110">
        <v>0</v>
      </c>
      <c r="E65" s="110">
        <v>0</v>
      </c>
      <c r="F65" s="173">
        <v>-15</v>
      </c>
      <c r="G65" s="109">
        <v>0</v>
      </c>
      <c r="H65" s="110">
        <v>0</v>
      </c>
      <c r="I65" s="109">
        <f>SUM(D65:H65)</f>
        <v>-15</v>
      </c>
      <c r="J65" s="169"/>
      <c r="K65" s="186"/>
    </row>
    <row r="66" spans="2:11" s="74" customFormat="1" ht="12.75">
      <c r="B66" s="75"/>
      <c r="C66" s="166"/>
      <c r="D66" s="121"/>
      <c r="E66" s="121"/>
      <c r="F66" s="121"/>
      <c r="G66" s="120"/>
      <c r="H66" s="121"/>
      <c r="I66" s="120"/>
      <c r="J66" s="167"/>
      <c r="K66" s="186"/>
    </row>
    <row r="67" spans="2:11" s="74" customFormat="1" ht="12.75">
      <c r="B67" s="75"/>
      <c r="C67" s="49" t="s">
        <v>75</v>
      </c>
      <c r="D67" s="110">
        <v>0</v>
      </c>
      <c r="E67" s="110">
        <v>0</v>
      </c>
      <c r="F67" s="110">
        <v>0</v>
      </c>
      <c r="G67" s="109">
        <f>'[1]IS'!I38</f>
        <v>16139</v>
      </c>
      <c r="H67" s="110">
        <v>0</v>
      </c>
      <c r="I67" s="109">
        <f>SUM(D67:H67)</f>
        <v>16139</v>
      </c>
      <c r="J67" s="169"/>
      <c r="K67" s="186"/>
    </row>
    <row r="68" spans="2:11" s="74" customFormat="1" ht="12.75">
      <c r="B68" s="75"/>
      <c r="C68" s="166"/>
      <c r="D68" s="110"/>
      <c r="E68" s="110"/>
      <c r="F68" s="110"/>
      <c r="G68" s="109"/>
      <c r="H68" s="110"/>
      <c r="I68" s="109"/>
      <c r="J68" s="169"/>
      <c r="K68" s="186"/>
    </row>
    <row r="69" spans="2:11" s="74" customFormat="1" ht="12.75">
      <c r="B69" s="75"/>
      <c r="C69" s="49" t="s">
        <v>115</v>
      </c>
      <c r="D69" s="110">
        <v>0</v>
      </c>
      <c r="E69" s="110">
        <v>0</v>
      </c>
      <c r="F69" s="110">
        <v>0</v>
      </c>
      <c r="G69" s="109">
        <v>0</v>
      </c>
      <c r="H69" s="110">
        <v>-6033</v>
      </c>
      <c r="I69" s="109">
        <f>SUM(D69:H69)</f>
        <v>-6033</v>
      </c>
      <c r="J69" s="169"/>
      <c r="K69" s="186"/>
    </row>
    <row r="70" spans="2:11" s="74" customFormat="1" ht="12.75">
      <c r="B70" s="75"/>
      <c r="C70" s="166"/>
      <c r="D70" s="110"/>
      <c r="E70" s="110"/>
      <c r="F70" s="110"/>
      <c r="G70" s="109"/>
      <c r="H70" s="110"/>
      <c r="I70" s="109"/>
      <c r="J70" s="169"/>
      <c r="K70" s="186"/>
    </row>
    <row r="71" spans="2:11" s="74" customFormat="1" ht="12.75">
      <c r="B71" s="75"/>
      <c r="C71" s="49" t="s">
        <v>108</v>
      </c>
      <c r="D71" s="110">
        <v>1158</v>
      </c>
      <c r="E71" s="110">
        <v>1033</v>
      </c>
      <c r="F71" s="110">
        <v>0</v>
      </c>
      <c r="G71" s="109">
        <v>0</v>
      </c>
      <c r="H71" s="110">
        <v>0</v>
      </c>
      <c r="I71" s="109">
        <f>SUM(D71:H71)</f>
        <v>2191</v>
      </c>
      <c r="J71" s="169"/>
      <c r="K71" s="186"/>
    </row>
    <row r="72" spans="2:11" s="74" customFormat="1" ht="12.75">
      <c r="B72" s="75"/>
      <c r="C72" s="166"/>
      <c r="D72" s="189"/>
      <c r="E72" s="189"/>
      <c r="F72" s="189"/>
      <c r="G72" s="190"/>
      <c r="H72" s="189"/>
      <c r="I72" s="191"/>
      <c r="J72" s="188"/>
      <c r="K72" s="186"/>
    </row>
    <row r="73" spans="2:11" s="74" customFormat="1" ht="15.75" customHeight="1" thickBot="1">
      <c r="B73" s="75"/>
      <c r="C73" s="166" t="s">
        <v>116</v>
      </c>
      <c r="D73" s="182">
        <f aca="true" t="shared" si="1" ref="D73:I73">SUM(D61:D72)</f>
        <v>105888</v>
      </c>
      <c r="E73" s="182">
        <f t="shared" si="1"/>
        <v>23905</v>
      </c>
      <c r="F73" s="182">
        <f t="shared" si="1"/>
        <v>-1307</v>
      </c>
      <c r="G73" s="182">
        <f t="shared" si="1"/>
        <v>114095</v>
      </c>
      <c r="H73" s="183">
        <f t="shared" si="1"/>
        <v>0</v>
      </c>
      <c r="I73" s="184">
        <f t="shared" si="1"/>
        <v>242581</v>
      </c>
      <c r="J73" s="185"/>
      <c r="K73" s="186"/>
    </row>
    <row r="74" spans="2:11" ht="18.75" customHeight="1">
      <c r="B74" s="63"/>
      <c r="C74" s="52"/>
      <c r="D74" s="170"/>
      <c r="E74" s="170"/>
      <c r="F74" s="142"/>
      <c r="G74" s="171"/>
      <c r="H74" s="142"/>
      <c r="I74" s="171"/>
      <c r="J74" s="172"/>
      <c r="K74" s="66"/>
    </row>
    <row r="75" spans="2:11" ht="12.75" hidden="1">
      <c r="B75" s="63"/>
      <c r="C75" s="246" t="s">
        <v>117</v>
      </c>
      <c r="D75" s="246"/>
      <c r="E75" s="246"/>
      <c r="F75" s="246"/>
      <c r="G75" s="246"/>
      <c r="H75" s="246"/>
      <c r="I75" s="246"/>
      <c r="J75" s="246"/>
      <c r="K75" s="66"/>
    </row>
    <row r="76" spans="2:11" ht="12.75" hidden="1">
      <c r="B76" s="63"/>
      <c r="C76" s="246"/>
      <c r="D76" s="246"/>
      <c r="E76" s="246"/>
      <c r="F76" s="246"/>
      <c r="G76" s="246"/>
      <c r="H76" s="246"/>
      <c r="I76" s="246"/>
      <c r="J76" s="246"/>
      <c r="K76" s="66"/>
    </row>
    <row r="77" spans="2:11" ht="12.75">
      <c r="B77" s="63"/>
      <c r="C77" s="64"/>
      <c r="D77" s="107"/>
      <c r="E77" s="107"/>
      <c r="F77" s="64"/>
      <c r="G77" s="64"/>
      <c r="H77" s="64"/>
      <c r="I77" s="64"/>
      <c r="J77" s="64"/>
      <c r="K77" s="66"/>
    </row>
    <row r="78" spans="2:11" ht="13.5" thickBot="1">
      <c r="B78" s="150"/>
      <c r="C78" s="56"/>
      <c r="D78" s="177"/>
      <c r="E78" s="177"/>
      <c r="F78" s="56"/>
      <c r="G78" s="56"/>
      <c r="H78" s="56"/>
      <c r="I78" s="56"/>
      <c r="J78" s="56"/>
      <c r="K78" s="192"/>
    </row>
    <row r="79" spans="3:11" ht="12.75">
      <c r="C79" s="64"/>
      <c r="D79" s="107"/>
      <c r="E79" s="107"/>
      <c r="F79" s="64"/>
      <c r="G79" s="64"/>
      <c r="H79" s="64"/>
      <c r="I79" s="64"/>
      <c r="J79" s="64"/>
      <c r="K79" s="64"/>
    </row>
    <row r="80" spans="3:11" ht="12.75">
      <c r="C80" s="64"/>
      <c r="D80" s="107"/>
      <c r="E80" s="107"/>
      <c r="F80" s="64"/>
      <c r="G80" s="64"/>
      <c r="H80" s="64"/>
      <c r="I80" s="64"/>
      <c r="J80" s="64"/>
      <c r="K80" s="64"/>
    </row>
    <row r="81" spans="3:11" ht="12.75">
      <c r="C81" s="64"/>
      <c r="D81" s="107"/>
      <c r="E81" s="107"/>
      <c r="F81" s="64"/>
      <c r="G81" s="64"/>
      <c r="H81" s="64"/>
      <c r="I81" s="64"/>
      <c r="J81" s="64"/>
      <c r="K81" s="64"/>
    </row>
    <row r="82" spans="4:5" ht="12.75">
      <c r="D82" s="157"/>
      <c r="E82" s="157"/>
    </row>
    <row r="83" spans="4:5" ht="12.75">
      <c r="D83" s="157"/>
      <c r="E83" s="157"/>
    </row>
    <row r="84" spans="4:5" ht="12.75">
      <c r="D84" s="157"/>
      <c r="E84" s="157"/>
    </row>
    <row r="85" spans="4:5" ht="12.75">
      <c r="D85" s="157"/>
      <c r="E85" s="157"/>
    </row>
    <row r="86" spans="4:5" ht="12.75">
      <c r="D86" s="157"/>
      <c r="E86" s="157"/>
    </row>
    <row r="87" spans="4:5" ht="12.75">
      <c r="D87" s="157"/>
      <c r="E87" s="157"/>
    </row>
    <row r="89" spans="4:5" ht="12.75">
      <c r="D89" s="157"/>
      <c r="E89" s="157"/>
    </row>
    <row r="90" spans="4:5" ht="12.75">
      <c r="D90" s="157"/>
      <c r="E90" s="157"/>
    </row>
    <row r="91" spans="4:5" ht="12.75">
      <c r="D91" s="157"/>
      <c r="E91" s="157"/>
    </row>
  </sheetData>
  <mergeCells count="7">
    <mergeCell ref="C11:I11"/>
    <mergeCell ref="C12:I12"/>
    <mergeCell ref="C75:J76"/>
    <mergeCell ref="C6:I6"/>
    <mergeCell ref="C7:I7"/>
    <mergeCell ref="D8:F8"/>
    <mergeCell ref="C10:I10"/>
  </mergeCells>
  <printOptions/>
  <pageMargins left="0.75" right="0.75" top="1" bottom="1" header="0.5" footer="0.5"/>
  <pageSetup orientation="portrait" paperSize="9"/>
  <legacyDrawing r:id="rId2"/>
  <oleObjects>
    <oleObject progId="Paint.Picture" shapeId="6535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dcterms:created xsi:type="dcterms:W3CDTF">2004-11-25T01:53:53Z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